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資金収支決算書" sheetId="1" r:id="rId1"/>
    <sheet name="資金収支決算内訳表" sheetId="2" r:id="rId2"/>
    <sheet name="資金収支計算書" sheetId="3" r:id="rId3"/>
    <sheet name="事業活動収支計算書" sheetId="4" r:id="rId4"/>
    <sheet name="貸借対照表 " sheetId="5" r:id="rId5"/>
    <sheet name="財産目録" sheetId="6" r:id="rId6"/>
    <sheet name="資金収支予算書" sheetId="7" r:id="rId7"/>
    <sheet name="資金収支補正予算書" sheetId="8" r:id="rId8"/>
  </sheets>
  <definedNames/>
  <calcPr fullCalcOnLoad="1"/>
</workbook>
</file>

<file path=xl/sharedStrings.xml><?xml version="1.0" encoding="utf-8"?>
<sst xmlns="http://schemas.openxmlformats.org/spreadsheetml/2006/main" count="752" uniqueCount="317">
  <si>
    <t>勘定科目</t>
  </si>
  <si>
    <t>予算</t>
  </si>
  <si>
    <t>備考</t>
  </si>
  <si>
    <t>運営費</t>
  </si>
  <si>
    <t>　　　運営費収入</t>
  </si>
  <si>
    <t>私的契約利用料収入</t>
  </si>
  <si>
    <t>　　　園児主食費収入</t>
  </si>
  <si>
    <t>一時保育事業収入</t>
  </si>
  <si>
    <t>　　　一時保育事業収入</t>
  </si>
  <si>
    <t>経常経費補助金収入</t>
  </si>
  <si>
    <t>　　　経常経費補助金収入</t>
  </si>
  <si>
    <t>雑収入</t>
  </si>
  <si>
    <t>　　　雑収入</t>
  </si>
  <si>
    <t>　　　職員給食費収入</t>
  </si>
  <si>
    <t>　　　受取利息配当金収入</t>
  </si>
  <si>
    <t>会計単位間繰入収入</t>
  </si>
  <si>
    <t>経理区分間繰入収入</t>
  </si>
  <si>
    <t>人件費支出</t>
  </si>
  <si>
    <t>　　　職員諸手当</t>
  </si>
  <si>
    <t>　　　非常勤職員給与</t>
  </si>
  <si>
    <t>　　　退職金共済掛金</t>
  </si>
  <si>
    <t>　　　法定福利費</t>
  </si>
  <si>
    <t>事務費支出</t>
  </si>
  <si>
    <t>　　　福利厚生費</t>
  </si>
  <si>
    <t>　　　旅費交通費</t>
  </si>
  <si>
    <t>　　　研修費</t>
  </si>
  <si>
    <t>　　　消耗品費</t>
  </si>
  <si>
    <t>　　　水道光熱費</t>
  </si>
  <si>
    <t>　　　修繕費</t>
  </si>
  <si>
    <t>　　　通信費</t>
  </si>
  <si>
    <t>　　　会議費　</t>
  </si>
  <si>
    <t>　　　損害保険料</t>
  </si>
  <si>
    <t>　　　業務委託費</t>
  </si>
  <si>
    <t>　　　賃借料</t>
  </si>
  <si>
    <t>　　　租税公課</t>
  </si>
  <si>
    <t>　　　土地賃借料</t>
  </si>
  <si>
    <t>　　　雑費</t>
  </si>
  <si>
    <t>事業費支出</t>
  </si>
  <si>
    <t>　　　給食費</t>
  </si>
  <si>
    <t>　　　保育材料</t>
  </si>
  <si>
    <t>　　　保険衛生費</t>
  </si>
  <si>
    <t>　　　燃料費</t>
  </si>
  <si>
    <t>　　　器具什器費</t>
  </si>
  <si>
    <t>人件費積立預金積立支出</t>
  </si>
  <si>
    <t>備品等購入積立支出</t>
  </si>
  <si>
    <t>保育所施設整備積立預金積立支出</t>
  </si>
  <si>
    <t>施設整備等補助金収入</t>
  </si>
  <si>
    <t>施設整備等寄付金収入</t>
  </si>
  <si>
    <t>固定資産売却収入</t>
  </si>
  <si>
    <t>固定資産取得支出</t>
  </si>
  <si>
    <t>　　　器具及び備品取得支出</t>
  </si>
  <si>
    <t>借入金収入</t>
  </si>
  <si>
    <t>積立預金取崩収入</t>
  </si>
  <si>
    <t>　　　保育所繰越積立預金取崩収入</t>
  </si>
  <si>
    <t>借入金元金償還金支出</t>
  </si>
  <si>
    <t>決算</t>
  </si>
  <si>
    <t>差異</t>
  </si>
  <si>
    <t>資金収支計算書</t>
  </si>
  <si>
    <t>メロン保育園</t>
  </si>
  <si>
    <t>収入</t>
  </si>
  <si>
    <t>支出</t>
  </si>
  <si>
    <t>経常活動による収支</t>
  </si>
  <si>
    <t>施設整備等による収支</t>
  </si>
  <si>
    <t>財務活動による収支</t>
  </si>
  <si>
    <t>運営費収入</t>
  </si>
  <si>
    <t>雑収入</t>
  </si>
  <si>
    <t>　　　雑収入</t>
  </si>
  <si>
    <t>　　　職員給食費収入</t>
  </si>
  <si>
    <t>合計</t>
  </si>
  <si>
    <t>本部</t>
  </si>
  <si>
    <t>　　　職員俸給</t>
  </si>
  <si>
    <t>　　　職員諸手当</t>
  </si>
  <si>
    <t>　　　保健衛生費</t>
  </si>
  <si>
    <t>減価償却費</t>
  </si>
  <si>
    <t>　　　減価償却費</t>
  </si>
  <si>
    <t>事業活動収支の部</t>
  </si>
  <si>
    <t>受取利息配当金収入</t>
  </si>
  <si>
    <t>会計単位間繰入金収入</t>
  </si>
  <si>
    <t>経理区分間繰入金収入</t>
  </si>
  <si>
    <t>借入金利息支出</t>
  </si>
  <si>
    <t>　　　借入金利息支出</t>
  </si>
  <si>
    <t>経理区分間繰入金支出</t>
  </si>
  <si>
    <t>事業活動外収支の部</t>
  </si>
  <si>
    <t>固定資産売却益（売却収入）</t>
  </si>
  <si>
    <t>基本金繰入額</t>
  </si>
  <si>
    <t>　　　1号基本金組入額</t>
  </si>
  <si>
    <t>　　　2号基本金組入額</t>
  </si>
  <si>
    <t>　　　3号基本金組入額</t>
  </si>
  <si>
    <t>固定資産売却損・処分損（売却原価）</t>
  </si>
  <si>
    <t>特別収支の部</t>
  </si>
  <si>
    <t>　　　4号基本金組入額</t>
  </si>
  <si>
    <t>繰越活動収支差額の部</t>
  </si>
  <si>
    <t>事業活動収支計算書</t>
  </si>
  <si>
    <t>経常収入計　①</t>
  </si>
  <si>
    <t>経常支出計　②</t>
  </si>
  <si>
    <t>経常活動資金収支差額　③=①-②</t>
  </si>
  <si>
    <t>施設整備等収入計　④</t>
  </si>
  <si>
    <t>施設整備等支出計　⑤</t>
  </si>
  <si>
    <t>施設整備等資金収支差額　⑥=④-⑤</t>
  </si>
  <si>
    <t>財務収入計　⑦</t>
  </si>
  <si>
    <t>財務支出計　⑧</t>
  </si>
  <si>
    <t>財務活動資金収支差額　⑨=⑦-⑧</t>
  </si>
  <si>
    <t>予備費　⑩</t>
  </si>
  <si>
    <t>当期資金収支差額合計　⑪=③+⑥+⑨-⑩</t>
  </si>
  <si>
    <t>前期末支払資金残高　⑫</t>
  </si>
  <si>
    <t>当期末支払資金残高　⑪+⑫</t>
  </si>
  <si>
    <t>資産の部</t>
  </si>
  <si>
    <t>当年度末</t>
  </si>
  <si>
    <t>前年度末</t>
  </si>
  <si>
    <t>増減</t>
  </si>
  <si>
    <t>流動資産</t>
  </si>
  <si>
    <t>負債の部</t>
  </si>
  <si>
    <t>固定資産</t>
  </si>
  <si>
    <t>　　建物</t>
  </si>
  <si>
    <t>　　現金預金</t>
  </si>
  <si>
    <t>　　前払費用</t>
  </si>
  <si>
    <t>　　基本財産特定預金</t>
  </si>
  <si>
    <t>その他の固定資産</t>
  </si>
  <si>
    <t>流動負債</t>
  </si>
  <si>
    <t>　　預り金</t>
  </si>
  <si>
    <t>　　未払法人税等</t>
  </si>
  <si>
    <t>固定負債</t>
  </si>
  <si>
    <t>負債の部合計</t>
  </si>
  <si>
    <t>純資産の部</t>
  </si>
  <si>
    <t>基本金</t>
  </si>
  <si>
    <t>次期繰越活動収支差額</t>
  </si>
  <si>
    <t>純資産の部合計</t>
  </si>
  <si>
    <t>負債及び純資産の部合計</t>
  </si>
  <si>
    <t>資産の部合計</t>
  </si>
  <si>
    <t>貸借対照表</t>
  </si>
  <si>
    <t>Ⅰ　資産の部</t>
  </si>
  <si>
    <t>　１．流動資産</t>
  </si>
  <si>
    <t>　　　現金預金</t>
  </si>
  <si>
    <t>流動資産合計</t>
  </si>
  <si>
    <t>　２．固定資産</t>
  </si>
  <si>
    <t>　　（１）基本財産</t>
  </si>
  <si>
    <t>　　（２）その他の固定資産</t>
  </si>
  <si>
    <t>基本財産合計</t>
  </si>
  <si>
    <t>その他の固定資産合計</t>
  </si>
  <si>
    <t>固定資産合計</t>
  </si>
  <si>
    <t>資産合計</t>
  </si>
  <si>
    <t>Ⅱ　負債の部</t>
  </si>
  <si>
    <t>　１．流動負債</t>
  </si>
  <si>
    <t>　２．固定負債</t>
  </si>
  <si>
    <t>流動負債合計</t>
  </si>
  <si>
    <t>固定負債合計</t>
  </si>
  <si>
    <t>資産・負債の内訳</t>
  </si>
  <si>
    <t>金額</t>
  </si>
  <si>
    <t>財産目録</t>
  </si>
  <si>
    <t>事業活動収入計　①</t>
  </si>
  <si>
    <t>事業活動支出計　②</t>
  </si>
  <si>
    <t>事業活動収支差額　③=①-②</t>
  </si>
  <si>
    <t>事業活動外収入計　④</t>
  </si>
  <si>
    <t>事業活動外支出計　⑤</t>
  </si>
  <si>
    <t>事業活動外収支差額　⑥=④-⑤</t>
  </si>
  <si>
    <t>経常収支差額　⑦=③+⑥</t>
  </si>
  <si>
    <t>特別収入計　⑧</t>
  </si>
  <si>
    <t>特別支出計　⑨</t>
  </si>
  <si>
    <t>特別収支差額　⑩=⑧-⑨</t>
  </si>
  <si>
    <t>当期活動収支差額　⑪=⑦+⑩</t>
  </si>
  <si>
    <t>前期繰越活動収支差額　⑫</t>
  </si>
  <si>
    <t>当期末繰越活動収支差額　⑬=⑪+⑫</t>
  </si>
  <si>
    <t>基本金取崩額　⑭</t>
  </si>
  <si>
    <t>基本金組入額　⑮</t>
  </si>
  <si>
    <t>次期繰越活動収支差額　⑯=⑬+⑭-⑮</t>
  </si>
  <si>
    <t>　　　創立費</t>
  </si>
  <si>
    <t>開業費支出</t>
  </si>
  <si>
    <t>　　　建物取得支出</t>
  </si>
  <si>
    <t>負債合計</t>
  </si>
  <si>
    <t>差引純資産</t>
  </si>
  <si>
    <t>基本財産特定預金積立支出</t>
  </si>
  <si>
    <t>資金収支決算内訳表</t>
  </si>
  <si>
    <t>本年度決算</t>
  </si>
  <si>
    <t>前年度決算</t>
  </si>
  <si>
    <t>　　設備資金借入金</t>
  </si>
  <si>
    <t>　　長期運営資金借入金</t>
  </si>
  <si>
    <t>　　基本金</t>
  </si>
  <si>
    <t>　　次期繰越活動収支差額</t>
  </si>
  <si>
    <t>　　（うち当期活動収支差額）</t>
  </si>
  <si>
    <t>基本財産</t>
  </si>
  <si>
    <t>　　　　　現金　　　　　　　　　　　現金手許有高</t>
  </si>
  <si>
    <t>　　　　　普通預金　　　　　　　　石巻商工信用組合　渡波支店</t>
  </si>
  <si>
    <t>　　　　　定期積金　　　　　　　　石巻商工信用組合　渡波支店</t>
  </si>
  <si>
    <t>　　　　　基本財産特定預金</t>
  </si>
  <si>
    <t>　　　　　預り金　　　　　　　　　　　源泉所得税</t>
  </si>
  <si>
    <t>　　　　　前払費用　　　　　　　　保証料</t>
  </si>
  <si>
    <t>　　　　　長期運営借入金　　　　　石巻商工信用組合　渡波支店、内海三郎</t>
  </si>
  <si>
    <t>（自）平成23年4月1日　（至）平成24年3月31日</t>
  </si>
  <si>
    <t>　　資金収支計算書</t>
  </si>
  <si>
    <t>商工信用組合　利息、配当</t>
  </si>
  <si>
    <r>
      <t>経常収入計　</t>
    </r>
    <r>
      <rPr>
        <sz val="10"/>
        <rFont val="ＭＳ Ｐ明朝"/>
        <family val="1"/>
      </rPr>
      <t>①</t>
    </r>
  </si>
  <si>
    <t>夏期、冬期手当</t>
  </si>
  <si>
    <t>社会保険料</t>
  </si>
  <si>
    <t>職員健診、福利厚生等</t>
  </si>
  <si>
    <t>出張交通費等</t>
  </si>
  <si>
    <t>保育士研修費用</t>
  </si>
  <si>
    <t>事務用品等</t>
  </si>
  <si>
    <t>電気、水道、ガス</t>
  </si>
  <si>
    <t>備品修繕、浄化槽清掃等</t>
  </si>
  <si>
    <t>電話、切手代</t>
  </si>
  <si>
    <t>火災、傷害保険等</t>
  </si>
  <si>
    <t>厨房機器、コピー機等</t>
  </si>
  <si>
    <t>法人税等</t>
  </si>
  <si>
    <t>　　　支払手数料</t>
  </si>
  <si>
    <t>振込手数料等</t>
  </si>
  <si>
    <t>　　　接待交際費</t>
  </si>
  <si>
    <t>交際費、慶弔費等</t>
  </si>
  <si>
    <t>　　　諸会費</t>
  </si>
  <si>
    <t>セコム、草刈費用等</t>
  </si>
  <si>
    <t>給食、おやつ</t>
  </si>
  <si>
    <t>文具、絵本、運動会等</t>
  </si>
  <si>
    <t>医薬品、検診等</t>
  </si>
  <si>
    <t>ガソリン等</t>
  </si>
  <si>
    <t>　　　車輌費</t>
  </si>
  <si>
    <t>軽トラ諸費用</t>
  </si>
  <si>
    <t>机、椅子等</t>
  </si>
  <si>
    <t>商工信用組合</t>
  </si>
  <si>
    <r>
      <t>経常支出計　</t>
    </r>
    <r>
      <rPr>
        <sz val="10"/>
        <rFont val="ＭＳ Ｐ明朝"/>
        <family val="1"/>
      </rPr>
      <t>②</t>
    </r>
  </si>
  <si>
    <r>
      <t>経常活動資金収支差額　</t>
    </r>
    <r>
      <rPr>
        <sz val="10"/>
        <rFont val="ＭＳ Ｐ明朝"/>
        <family val="1"/>
      </rPr>
      <t>③=①-②</t>
    </r>
  </si>
  <si>
    <r>
      <t>施設整備等収入計　</t>
    </r>
    <r>
      <rPr>
        <sz val="10"/>
        <rFont val="ＭＳ Ｐ明朝"/>
        <family val="1"/>
      </rPr>
      <t>④</t>
    </r>
  </si>
  <si>
    <t>　　　建物附属設備取得支出</t>
  </si>
  <si>
    <t>　　　車輌運搬具取得支出</t>
  </si>
  <si>
    <r>
      <t>施設整備等支出計　</t>
    </r>
    <r>
      <rPr>
        <sz val="10"/>
        <rFont val="ＭＳ Ｐ明朝"/>
        <family val="1"/>
      </rPr>
      <t>⑤</t>
    </r>
  </si>
  <si>
    <r>
      <t>施設整備等資金収支差額　</t>
    </r>
    <r>
      <rPr>
        <sz val="10"/>
        <rFont val="ＭＳ Ｐ明朝"/>
        <family val="1"/>
      </rPr>
      <t>⑥=④-⑤</t>
    </r>
  </si>
  <si>
    <r>
      <t>財務収入計　</t>
    </r>
    <r>
      <rPr>
        <sz val="10"/>
        <rFont val="ＭＳ Ｐ明朝"/>
        <family val="1"/>
      </rPr>
      <t>⑦</t>
    </r>
  </si>
  <si>
    <r>
      <t>財務支出計　</t>
    </r>
    <r>
      <rPr>
        <sz val="10"/>
        <rFont val="ＭＳ Ｐ明朝"/>
        <family val="1"/>
      </rPr>
      <t>⑧</t>
    </r>
  </si>
  <si>
    <r>
      <t>財務活動資金収支差額　</t>
    </r>
    <r>
      <rPr>
        <sz val="10"/>
        <rFont val="ＭＳ Ｐ明朝"/>
        <family val="1"/>
      </rPr>
      <t>⑨=⑦-⑧</t>
    </r>
  </si>
  <si>
    <r>
      <t>予備費</t>
    </r>
    <r>
      <rPr>
        <sz val="10"/>
        <rFont val="ＭＳ Ｐ明朝"/>
        <family val="1"/>
      </rPr>
      <t>　⑩</t>
    </r>
  </si>
  <si>
    <r>
      <t>当期資金収支差額合計　</t>
    </r>
    <r>
      <rPr>
        <sz val="10"/>
        <rFont val="ＭＳ Ｐ明朝"/>
        <family val="1"/>
      </rPr>
      <t>⑪=③+⑥+⑨-⑩</t>
    </r>
  </si>
  <si>
    <r>
      <t>前期末支払資金残高　</t>
    </r>
    <r>
      <rPr>
        <sz val="10"/>
        <rFont val="ＭＳ Ｐ明朝"/>
        <family val="1"/>
      </rPr>
      <t>⑫</t>
    </r>
  </si>
  <si>
    <r>
      <t>当期末支払資金残高　</t>
    </r>
    <r>
      <rPr>
        <sz val="10"/>
        <rFont val="ＭＳ Ｐ明朝"/>
        <family val="1"/>
      </rPr>
      <t>⑪+⑫</t>
    </r>
  </si>
  <si>
    <t>　　建物附属設備</t>
  </si>
  <si>
    <t>　　車両運搬具</t>
  </si>
  <si>
    <t>　　工具器具備品</t>
  </si>
  <si>
    <t>　　買掛金</t>
  </si>
  <si>
    <t>　　未払金</t>
  </si>
  <si>
    <t>　　未払費用</t>
  </si>
  <si>
    <t>　　保証金</t>
  </si>
  <si>
    <t>　　　車両費</t>
  </si>
  <si>
    <t>　　　　　　　　　　　　　　　　　　　リサイクル預託金</t>
  </si>
  <si>
    <r>
      <t>　　　　　建物　　　　　　　園舎　　</t>
    </r>
    <r>
      <rPr>
        <sz val="8"/>
        <rFont val="ＭＳ Ｐ明朝"/>
        <family val="1"/>
      </rPr>
      <t>所在：石巻市鹿又字学校前４３番地１　　　家屋番号：４４番地１　　　種類：木造亜鉛メッキ鋼板葺平家建</t>
    </r>
  </si>
  <si>
    <t>　　　　　　　　　　　　　　　物置</t>
  </si>
  <si>
    <t>　　　　　未払法人税等　　　　　　法人税、法人県民税、市民税</t>
  </si>
  <si>
    <t>　　　　　設備資金借入金　　　　　石巻商工信用組合　渡波支店</t>
  </si>
  <si>
    <t>　　　　　建物附属設備　冷暖房設備</t>
  </si>
  <si>
    <t>　　　　　　　　　　　　　　　給湯工事</t>
  </si>
  <si>
    <t>　　　　　　　　　　　　　　　外灯工事</t>
  </si>
  <si>
    <t>　　　　　車両運搬具　　　ミニキャブトラック　宮城480す2793</t>
  </si>
  <si>
    <t>　　　　　　　　　　　　　　　アルミ避難車</t>
  </si>
  <si>
    <t>　　　　　　　　　　　　　　　おさんぽ車</t>
  </si>
  <si>
    <t>　　　　　器具及び備品　食器消毒保管庫</t>
  </si>
  <si>
    <t>　　　　　　　　　　　　　　　ワンタッチプール</t>
  </si>
  <si>
    <t>　　　　　　　　　　　　　　　パソコン</t>
  </si>
  <si>
    <t>　　　　　　　　　　　　　　　音響設備</t>
  </si>
  <si>
    <t>　　　　　　　　　　　　　　　ＦＲＰシンク１２００</t>
  </si>
  <si>
    <t>　　　　　　　　　　　　　　　手洗い場</t>
  </si>
  <si>
    <t>　　　　　保証金　　　　　　セコム</t>
  </si>
  <si>
    <t>　　　　　未払金　　　　　　　　　　　社会保険料</t>
  </si>
  <si>
    <t>　　　　　未払費用　　　　　　　　　３月分俸給</t>
  </si>
  <si>
    <t>　　　　　買掛金　　　　　　　　　　　食材他</t>
  </si>
  <si>
    <t>　　資金収支予算書</t>
  </si>
  <si>
    <t>　　　構築物取得支出</t>
  </si>
  <si>
    <t>役員より借入</t>
  </si>
  <si>
    <t>　　前払金</t>
  </si>
  <si>
    <t>　　保険積立金</t>
  </si>
  <si>
    <t>　　敷金</t>
  </si>
  <si>
    <t>　　構築物</t>
  </si>
  <si>
    <t>　　立替金</t>
  </si>
  <si>
    <t>　　　　　　　　　　　　　　　電気配線工事</t>
  </si>
  <si>
    <t>　　　　　　　　　　　　　　　自火報増設工事</t>
  </si>
  <si>
    <t>　　　　　　　　　　　　　　　給排水設備工事</t>
  </si>
  <si>
    <t>　　　　　　　　　　　　　　　浄化槽設備工事</t>
  </si>
  <si>
    <t>　　　　　構築物　　　　　　山砂マウンド</t>
  </si>
  <si>
    <t>　　　　　　　　　　　　　　　ユニット砂場</t>
  </si>
  <si>
    <t>　　　　　　　　　　　　　　　人工芝</t>
  </si>
  <si>
    <t>　　　　　　　　　　　　　　　フェンス取付</t>
  </si>
  <si>
    <t>　　　　　　　　　　　　　　　道路石敷き</t>
  </si>
  <si>
    <t>　　　　　　　　　　　　　　　土間コンクリート通路</t>
  </si>
  <si>
    <t>　　　　　　　　　　　　　　　職員通路東橋</t>
  </si>
  <si>
    <t>　　　　　　　　　　　　　　　防犯カメラ工事</t>
  </si>
  <si>
    <t>　　　　　　　　　　　　　　　駐車場</t>
  </si>
  <si>
    <t>　　　　　敷金　　　　　　　園舎敷地</t>
  </si>
  <si>
    <t>延長保育</t>
  </si>
  <si>
    <t>保育協議会、栄養士会</t>
  </si>
  <si>
    <t>石巻商工信用組合、役員への返済</t>
  </si>
  <si>
    <t>　　積立預金</t>
  </si>
  <si>
    <t>　　　　　積立預金</t>
  </si>
  <si>
    <t>　　　　　保険積立金</t>
  </si>
  <si>
    <t>（自）平成25年4月1日　（至）平成26年3月31日</t>
  </si>
  <si>
    <t>プール</t>
  </si>
  <si>
    <t>建物・備品修繕、浄化槽清掃等</t>
  </si>
  <si>
    <t>石巻商工信用組合　利息、配当</t>
  </si>
  <si>
    <t>税理士等</t>
  </si>
  <si>
    <t>雇用助成金</t>
  </si>
  <si>
    <t>電気、水道、ガス等</t>
  </si>
  <si>
    <t>電話、切手等</t>
  </si>
  <si>
    <t>保育士研修費用等</t>
  </si>
  <si>
    <t>園舎敷地、園庭、駐車場等</t>
  </si>
  <si>
    <t>栄養士会、保育協議会等</t>
  </si>
  <si>
    <t>軽トラ修理等</t>
  </si>
  <si>
    <t>保護者会等</t>
  </si>
  <si>
    <t>9,642,960円×12ヶ月</t>
  </si>
  <si>
    <t>石巻商工信用組合　626,000円×12ヶ月</t>
  </si>
  <si>
    <t>石巻商工信用組合　借入利息</t>
  </si>
  <si>
    <t>法人市民税免除益</t>
  </si>
  <si>
    <t>園舎敷地、園庭地代</t>
  </si>
  <si>
    <t>祝儀、慶弔費等</t>
  </si>
  <si>
    <t>税理士、司法書士手数料、用務費</t>
  </si>
  <si>
    <t>夏期、冬期手当、特別手当</t>
  </si>
  <si>
    <t>平成26年3月31日現在</t>
  </si>
  <si>
    <t>　　未収金</t>
  </si>
  <si>
    <t>　　　　　　　　　　　　　　　かんたんプール</t>
  </si>
  <si>
    <t>　　　　　　　　　　　　　　　　　　　北日本銀行　　　　　石巻支店</t>
  </si>
  <si>
    <t>　　　　　未収金　　　　　　　　　石巻市・延長保育</t>
  </si>
  <si>
    <t>プール</t>
  </si>
  <si>
    <t>　　資金収支補正予算書</t>
  </si>
  <si>
    <t>補正予算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</si>
</sst>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176" fontId="2" fillId="0" borderId="14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textRotation="255" shrinkToFit="1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10" xfId="0" applyNumberFormat="1" applyFont="1" applyFill="1" applyBorder="1" applyAlignment="1">
      <alignment/>
    </xf>
    <xf numFmtId="177" fontId="2" fillId="0" borderId="11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 shrinkToFit="1"/>
    </xf>
    <xf numFmtId="0" fontId="8" fillId="0" borderId="12" xfId="0" applyFont="1" applyBorder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textRotation="255"/>
    </xf>
    <xf numFmtId="0" fontId="8" fillId="0" borderId="11" xfId="0" applyFont="1" applyBorder="1" applyAlignment="1">
      <alignment vertical="center" textRotation="255"/>
    </xf>
    <xf numFmtId="0" fontId="8" fillId="0" borderId="13" xfId="0" applyFont="1" applyBorder="1" applyAlignment="1">
      <alignment vertical="center" textRotation="255"/>
    </xf>
    <xf numFmtId="0" fontId="8" fillId="0" borderId="12" xfId="0" applyFont="1" applyBorder="1" applyAlignment="1">
      <alignment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7" sqref="D17"/>
    </sheetView>
  </sheetViews>
  <sheetFormatPr defaultColWidth="9.00390625" defaultRowHeight="19.5" customHeight="1"/>
  <cols>
    <col min="1" max="2" width="4.625" style="2" customWidth="1"/>
    <col min="3" max="3" width="31.75390625" style="2" bestFit="1" customWidth="1"/>
    <col min="4" max="4" width="18.625" style="41" customWidth="1"/>
    <col min="5" max="5" width="25.625" style="2" customWidth="1"/>
    <col min="6" max="7" width="14.625" style="2" customWidth="1"/>
    <col min="8" max="16384" width="9.00390625" style="2" customWidth="1"/>
  </cols>
  <sheetData>
    <row r="1" spans="1:7" ht="19.5" customHeight="1">
      <c r="A1" s="60" t="s">
        <v>188</v>
      </c>
      <c r="B1" s="60"/>
      <c r="C1" s="60"/>
      <c r="D1" s="60"/>
      <c r="E1" s="60"/>
      <c r="F1" s="21"/>
      <c r="G1" s="21"/>
    </row>
    <row r="2" spans="1:7" ht="19.5" customHeight="1">
      <c r="A2" s="61" t="s">
        <v>288</v>
      </c>
      <c r="B2" s="61"/>
      <c r="C2" s="61"/>
      <c r="D2" s="61"/>
      <c r="E2" s="61"/>
      <c r="F2" s="1"/>
      <c r="G2" s="1"/>
    </row>
    <row r="3" spans="1:7" ht="19.5" customHeight="1">
      <c r="A3" s="24"/>
      <c r="B3" s="24"/>
      <c r="C3" s="24"/>
      <c r="E3" s="25" t="s">
        <v>58</v>
      </c>
      <c r="F3" s="48"/>
      <c r="G3" s="48"/>
    </row>
    <row r="4" spans="1:7" ht="19.5" customHeight="1">
      <c r="A4" s="49" t="s">
        <v>0</v>
      </c>
      <c r="B4" s="50"/>
      <c r="C4" s="51"/>
      <c r="D4" s="42" t="s">
        <v>55</v>
      </c>
      <c r="E4" s="26" t="s">
        <v>2</v>
      </c>
      <c r="F4" s="14"/>
      <c r="G4" s="4"/>
    </row>
    <row r="5" spans="1:7" ht="19.5" customHeight="1">
      <c r="A5" s="62" t="s">
        <v>61</v>
      </c>
      <c r="B5" s="63" t="s">
        <v>59</v>
      </c>
      <c r="C5" s="7" t="s">
        <v>3</v>
      </c>
      <c r="D5" s="33">
        <f>SUM(D6)</f>
        <v>121884090</v>
      </c>
      <c r="E5" s="19"/>
      <c r="F5" s="22"/>
      <c r="G5" s="17"/>
    </row>
    <row r="6" spans="1:7" ht="19.5" customHeight="1">
      <c r="A6" s="62"/>
      <c r="B6" s="64"/>
      <c r="C6" s="7" t="s">
        <v>4</v>
      </c>
      <c r="D6" s="33">
        <v>121884090</v>
      </c>
      <c r="E6" s="19"/>
      <c r="F6" s="22"/>
      <c r="G6" s="17"/>
    </row>
    <row r="7" spans="1:7" ht="19.5" customHeight="1">
      <c r="A7" s="62"/>
      <c r="B7" s="64"/>
      <c r="C7" s="7" t="s">
        <v>5</v>
      </c>
      <c r="D7" s="33">
        <f>SUM(D8)</f>
        <v>0</v>
      </c>
      <c r="E7" s="19"/>
      <c r="F7" s="22"/>
      <c r="G7" s="17"/>
    </row>
    <row r="8" spans="1:7" ht="19.5" customHeight="1">
      <c r="A8" s="62"/>
      <c r="B8" s="64"/>
      <c r="C8" s="7" t="s">
        <v>6</v>
      </c>
      <c r="D8" s="33">
        <v>0</v>
      </c>
      <c r="E8" s="19"/>
      <c r="F8" s="22"/>
      <c r="G8" s="17"/>
    </row>
    <row r="9" spans="1:7" ht="19.5" customHeight="1">
      <c r="A9" s="62"/>
      <c r="B9" s="64"/>
      <c r="C9" s="7" t="s">
        <v>7</v>
      </c>
      <c r="D9" s="33">
        <f>SUM(D10)</f>
        <v>2461100</v>
      </c>
      <c r="E9" s="19"/>
      <c r="F9" s="22"/>
      <c r="G9" s="17"/>
    </row>
    <row r="10" spans="1:7" ht="19.5" customHeight="1">
      <c r="A10" s="62"/>
      <c r="B10" s="64"/>
      <c r="C10" s="7" t="s">
        <v>8</v>
      </c>
      <c r="D10" s="33">
        <v>2461100</v>
      </c>
      <c r="E10" s="19" t="s">
        <v>282</v>
      </c>
      <c r="F10" s="22"/>
      <c r="G10" s="17">
        <v>89965990</v>
      </c>
    </row>
    <row r="11" spans="1:7" ht="19.5" customHeight="1">
      <c r="A11" s="62"/>
      <c r="B11" s="64"/>
      <c r="C11" s="7" t="s">
        <v>9</v>
      </c>
      <c r="D11" s="33">
        <f>SUM(D12)</f>
        <v>10332000</v>
      </c>
      <c r="E11" s="19"/>
      <c r="F11" s="22"/>
      <c r="G11" s="17">
        <v>89965990</v>
      </c>
    </row>
    <row r="12" spans="1:7" ht="19.5" customHeight="1">
      <c r="A12" s="62"/>
      <c r="B12" s="64"/>
      <c r="C12" s="7" t="s">
        <v>10</v>
      </c>
      <c r="D12" s="33">
        <v>10332000</v>
      </c>
      <c r="E12" s="19" t="s">
        <v>293</v>
      </c>
      <c r="F12" s="22"/>
      <c r="G12" s="17">
        <v>89965990</v>
      </c>
    </row>
    <row r="13" spans="1:7" ht="19.5" customHeight="1">
      <c r="A13" s="62"/>
      <c r="B13" s="64"/>
      <c r="C13" s="7" t="s">
        <v>11</v>
      </c>
      <c r="D13" s="33">
        <f>SUM(D14:D16)</f>
        <v>820023</v>
      </c>
      <c r="E13" s="19"/>
      <c r="F13" s="22"/>
      <c r="G13" s="17">
        <f>SUM(G10:G12)</f>
        <v>269897970</v>
      </c>
    </row>
    <row r="14" spans="1:7" ht="19.5" customHeight="1">
      <c r="A14" s="62"/>
      <c r="B14" s="64"/>
      <c r="C14" s="7" t="s">
        <v>12</v>
      </c>
      <c r="D14" s="33">
        <v>69700</v>
      </c>
      <c r="E14" s="19" t="s">
        <v>304</v>
      </c>
      <c r="F14" s="22"/>
      <c r="G14" s="17"/>
    </row>
    <row r="15" spans="1:7" ht="19.5" customHeight="1">
      <c r="A15" s="62"/>
      <c r="B15" s="64"/>
      <c r="C15" s="7" t="s">
        <v>13</v>
      </c>
      <c r="D15" s="33">
        <v>748000</v>
      </c>
      <c r="E15" s="19"/>
      <c r="F15" s="22"/>
      <c r="G15" s="17"/>
    </row>
    <row r="16" spans="1:7" ht="19.5" customHeight="1">
      <c r="A16" s="62"/>
      <c r="B16" s="64"/>
      <c r="C16" s="7" t="s">
        <v>14</v>
      </c>
      <c r="D16" s="33">
        <v>2323</v>
      </c>
      <c r="E16" s="19" t="s">
        <v>189</v>
      </c>
      <c r="F16" s="22"/>
      <c r="G16" s="17"/>
    </row>
    <row r="17" spans="1:7" ht="19.5" customHeight="1">
      <c r="A17" s="62"/>
      <c r="B17" s="65"/>
      <c r="C17" s="28" t="s">
        <v>190</v>
      </c>
      <c r="D17" s="33">
        <f>SUM(D5+D7+D9+D11+D13)</f>
        <v>135497213</v>
      </c>
      <c r="E17" s="19"/>
      <c r="F17" s="22"/>
      <c r="G17" s="17"/>
    </row>
    <row r="18" spans="1:7" ht="19.5" customHeight="1">
      <c r="A18" s="62"/>
      <c r="B18" s="52" t="s">
        <v>60</v>
      </c>
      <c r="C18" s="7" t="s">
        <v>17</v>
      </c>
      <c r="D18" s="33">
        <f>SUM(D19:D22)</f>
        <v>91538940</v>
      </c>
      <c r="E18" s="19"/>
      <c r="F18" s="22"/>
      <c r="G18" s="17"/>
    </row>
    <row r="19" spans="1:7" ht="19.5" customHeight="1">
      <c r="A19" s="62"/>
      <c r="B19" s="52"/>
      <c r="C19" s="7" t="s">
        <v>70</v>
      </c>
      <c r="D19" s="33">
        <v>66548974</v>
      </c>
      <c r="E19" s="19"/>
      <c r="F19" s="22"/>
      <c r="G19" s="17">
        <v>66591823</v>
      </c>
    </row>
    <row r="20" spans="1:7" ht="19.5" customHeight="1">
      <c r="A20" s="62"/>
      <c r="B20" s="52"/>
      <c r="C20" s="7" t="s">
        <v>18</v>
      </c>
      <c r="D20" s="33">
        <v>13754984</v>
      </c>
      <c r="E20" s="19" t="s">
        <v>308</v>
      </c>
      <c r="F20" s="22"/>
      <c r="G20" s="17"/>
    </row>
    <row r="21" spans="1:7" ht="19.5" customHeight="1">
      <c r="A21" s="62"/>
      <c r="B21" s="52"/>
      <c r="C21" s="7" t="s">
        <v>19</v>
      </c>
      <c r="D21" s="33">
        <v>0</v>
      </c>
      <c r="E21" s="19"/>
      <c r="F21" s="22"/>
      <c r="G21" s="17"/>
    </row>
    <row r="22" spans="1:7" ht="19.5" customHeight="1">
      <c r="A22" s="62"/>
      <c r="B22" s="52"/>
      <c r="C22" s="7" t="s">
        <v>21</v>
      </c>
      <c r="D22" s="33">
        <v>11234982</v>
      </c>
      <c r="E22" s="19" t="s">
        <v>192</v>
      </c>
      <c r="F22" s="22"/>
      <c r="G22" s="17"/>
    </row>
    <row r="23" spans="1:7" ht="19.5" customHeight="1">
      <c r="A23" s="62"/>
      <c r="B23" s="52"/>
      <c r="C23" s="7" t="s">
        <v>22</v>
      </c>
      <c r="D23" s="33">
        <f>SUM(D24:D39)</f>
        <v>24375239</v>
      </c>
      <c r="E23" s="19"/>
      <c r="F23" s="22"/>
      <c r="G23" s="17"/>
    </row>
    <row r="24" spans="1:7" ht="19.5" customHeight="1">
      <c r="A24" s="62"/>
      <c r="B24" s="52"/>
      <c r="C24" s="7" t="s">
        <v>23</v>
      </c>
      <c r="D24" s="33">
        <v>946884</v>
      </c>
      <c r="E24" s="19" t="s">
        <v>193</v>
      </c>
      <c r="F24" s="22"/>
      <c r="G24" s="17"/>
    </row>
    <row r="25" spans="1:7" ht="19.5" customHeight="1">
      <c r="A25" s="62"/>
      <c r="B25" s="52"/>
      <c r="C25" s="7" t="s">
        <v>24</v>
      </c>
      <c r="D25" s="33">
        <v>319000</v>
      </c>
      <c r="E25" s="19" t="s">
        <v>194</v>
      </c>
      <c r="F25" s="22"/>
      <c r="G25" s="17"/>
    </row>
    <row r="26" spans="1:7" ht="19.5" customHeight="1">
      <c r="A26" s="62"/>
      <c r="B26" s="52"/>
      <c r="C26" s="7" t="s">
        <v>25</v>
      </c>
      <c r="D26" s="33">
        <v>35225</v>
      </c>
      <c r="E26" s="19" t="s">
        <v>195</v>
      </c>
      <c r="F26" s="22"/>
      <c r="G26" s="17"/>
    </row>
    <row r="27" spans="1:7" ht="19.5" customHeight="1">
      <c r="A27" s="62"/>
      <c r="B27" s="52"/>
      <c r="C27" s="7" t="s">
        <v>26</v>
      </c>
      <c r="D27" s="33">
        <v>958536</v>
      </c>
      <c r="E27" s="19" t="s">
        <v>196</v>
      </c>
      <c r="F27" s="22"/>
      <c r="G27" s="17"/>
    </row>
    <row r="28" spans="1:7" ht="19.5" customHeight="1">
      <c r="A28" s="62"/>
      <c r="B28" s="52"/>
      <c r="C28" s="7" t="s">
        <v>27</v>
      </c>
      <c r="D28" s="33">
        <v>204449</v>
      </c>
      <c r="E28" s="19" t="s">
        <v>197</v>
      </c>
      <c r="F28" s="22"/>
      <c r="G28" s="17"/>
    </row>
    <row r="29" spans="1:7" ht="19.5" customHeight="1">
      <c r="A29" s="62"/>
      <c r="B29" s="52"/>
      <c r="C29" s="7" t="s">
        <v>28</v>
      </c>
      <c r="D29" s="33">
        <v>478732</v>
      </c>
      <c r="E29" s="19" t="s">
        <v>198</v>
      </c>
      <c r="F29" s="22"/>
      <c r="G29" s="17"/>
    </row>
    <row r="30" spans="1:7" ht="19.5" customHeight="1">
      <c r="A30" s="62"/>
      <c r="B30" s="52"/>
      <c r="C30" s="7" t="s">
        <v>29</v>
      </c>
      <c r="D30" s="33">
        <v>368588</v>
      </c>
      <c r="E30" s="19" t="s">
        <v>199</v>
      </c>
      <c r="F30" s="22"/>
      <c r="G30" s="17"/>
    </row>
    <row r="31" spans="1:7" ht="19.5" customHeight="1">
      <c r="A31" s="62"/>
      <c r="B31" s="52"/>
      <c r="C31" s="7" t="s">
        <v>31</v>
      </c>
      <c r="D31" s="33">
        <v>1994120</v>
      </c>
      <c r="E31" s="19" t="s">
        <v>200</v>
      </c>
      <c r="F31" s="22"/>
      <c r="G31" s="17"/>
    </row>
    <row r="32" spans="1:7" ht="19.5" customHeight="1">
      <c r="A32" s="62"/>
      <c r="B32" s="52"/>
      <c r="C32" s="7" t="s">
        <v>32</v>
      </c>
      <c r="D32" s="33">
        <v>1728490</v>
      </c>
      <c r="E32" s="19" t="s">
        <v>307</v>
      </c>
      <c r="F32" s="22"/>
      <c r="G32" s="17"/>
    </row>
    <row r="33" spans="1:7" ht="19.5" customHeight="1">
      <c r="A33" s="62"/>
      <c r="B33" s="52"/>
      <c r="C33" s="7" t="s">
        <v>33</v>
      </c>
      <c r="D33" s="33">
        <v>1788240</v>
      </c>
      <c r="E33" s="19" t="s">
        <v>201</v>
      </c>
      <c r="F33" s="22"/>
      <c r="G33" s="17"/>
    </row>
    <row r="34" spans="1:7" ht="19.5" customHeight="1">
      <c r="A34" s="62"/>
      <c r="B34" s="52"/>
      <c r="C34" s="7" t="s">
        <v>34</v>
      </c>
      <c r="D34" s="33">
        <v>10608522</v>
      </c>
      <c r="E34" s="19" t="s">
        <v>202</v>
      </c>
      <c r="F34" s="22"/>
      <c r="G34" s="17"/>
    </row>
    <row r="35" spans="1:7" ht="19.5" customHeight="1">
      <c r="A35" s="62"/>
      <c r="B35" s="52"/>
      <c r="C35" s="7" t="s">
        <v>35</v>
      </c>
      <c r="D35" s="33">
        <v>4200000</v>
      </c>
      <c r="E35" s="34" t="s">
        <v>305</v>
      </c>
      <c r="F35" s="22"/>
      <c r="G35" s="17"/>
    </row>
    <row r="36" spans="1:7" ht="19.5" customHeight="1">
      <c r="A36" s="62"/>
      <c r="B36" s="52"/>
      <c r="C36" s="7" t="s">
        <v>203</v>
      </c>
      <c r="D36" s="33">
        <v>115605</v>
      </c>
      <c r="E36" s="19" t="s">
        <v>204</v>
      </c>
      <c r="F36" s="22"/>
      <c r="G36" s="17"/>
    </row>
    <row r="37" spans="1:7" ht="19.5" customHeight="1">
      <c r="A37" s="62"/>
      <c r="B37" s="52"/>
      <c r="C37" s="7" t="s">
        <v>205</v>
      </c>
      <c r="D37" s="33">
        <v>79205</v>
      </c>
      <c r="E37" s="19" t="s">
        <v>306</v>
      </c>
      <c r="F37" s="22"/>
      <c r="G37" s="17"/>
    </row>
    <row r="38" spans="1:7" ht="19.5" customHeight="1">
      <c r="A38" s="62"/>
      <c r="B38" s="52"/>
      <c r="C38" s="7" t="s">
        <v>207</v>
      </c>
      <c r="D38" s="33">
        <v>31000</v>
      </c>
      <c r="E38" s="19" t="s">
        <v>283</v>
      </c>
      <c r="F38" s="22"/>
      <c r="G38" s="17"/>
    </row>
    <row r="39" spans="1:7" ht="19.5" customHeight="1">
      <c r="A39" s="62"/>
      <c r="B39" s="52"/>
      <c r="C39" s="7" t="s">
        <v>36</v>
      </c>
      <c r="D39" s="33">
        <v>518643</v>
      </c>
      <c r="E39" s="19" t="s">
        <v>208</v>
      </c>
      <c r="F39" s="22"/>
      <c r="G39" s="17"/>
    </row>
    <row r="40" spans="1:7" ht="19.5" customHeight="1">
      <c r="A40" s="62"/>
      <c r="B40" s="52"/>
      <c r="C40" s="7" t="s">
        <v>37</v>
      </c>
      <c r="D40" s="33">
        <f>SUM(D41:D48)</f>
        <v>12780330</v>
      </c>
      <c r="E40" s="19"/>
      <c r="F40" s="22"/>
      <c r="G40" s="17"/>
    </row>
    <row r="41" spans="1:7" ht="19.5" customHeight="1">
      <c r="A41" s="62"/>
      <c r="B41" s="52"/>
      <c r="C41" s="7" t="s">
        <v>38</v>
      </c>
      <c r="D41" s="33">
        <v>6731958</v>
      </c>
      <c r="E41" s="19" t="s">
        <v>209</v>
      </c>
      <c r="F41" s="22"/>
      <c r="G41" s="17"/>
    </row>
    <row r="42" spans="1:7" ht="19.5" customHeight="1">
      <c r="A42" s="62"/>
      <c r="B42" s="52"/>
      <c r="C42" s="7" t="s">
        <v>39</v>
      </c>
      <c r="D42" s="33">
        <v>801130</v>
      </c>
      <c r="E42" s="19" t="s">
        <v>210</v>
      </c>
      <c r="F42" s="22"/>
      <c r="G42" s="17"/>
    </row>
    <row r="43" spans="1:7" ht="19.5" customHeight="1">
      <c r="A43" s="62"/>
      <c r="B43" s="52"/>
      <c r="C43" s="7" t="s">
        <v>72</v>
      </c>
      <c r="D43" s="33">
        <v>509152</v>
      </c>
      <c r="E43" s="19" t="s">
        <v>211</v>
      </c>
      <c r="F43" s="22"/>
      <c r="G43" s="17"/>
    </row>
    <row r="44" spans="1:7" ht="19.5" customHeight="1">
      <c r="A44" s="62"/>
      <c r="B44" s="52"/>
      <c r="C44" s="7" t="s">
        <v>27</v>
      </c>
      <c r="D44" s="33">
        <v>1840050</v>
      </c>
      <c r="E44" s="19" t="s">
        <v>197</v>
      </c>
      <c r="F44" s="22"/>
      <c r="G44" s="17"/>
    </row>
    <row r="45" spans="1:7" ht="19.5" customHeight="1">
      <c r="A45" s="62"/>
      <c r="B45" s="52"/>
      <c r="C45" s="7" t="s">
        <v>41</v>
      </c>
      <c r="D45" s="33">
        <v>558840</v>
      </c>
      <c r="E45" s="19" t="s">
        <v>212</v>
      </c>
      <c r="F45" s="22"/>
      <c r="G45" s="17"/>
    </row>
    <row r="46" spans="1:7" ht="19.5" customHeight="1">
      <c r="A46" s="62"/>
      <c r="B46" s="52"/>
      <c r="C46" s="7" t="s">
        <v>213</v>
      </c>
      <c r="D46" s="33">
        <v>74281</v>
      </c>
      <c r="E46" s="19" t="s">
        <v>214</v>
      </c>
      <c r="F46" s="22"/>
      <c r="G46" s="17"/>
    </row>
    <row r="47" spans="1:7" ht="19.5" customHeight="1">
      <c r="A47" s="62"/>
      <c r="B47" s="52"/>
      <c r="C47" s="7" t="s">
        <v>26</v>
      </c>
      <c r="D47" s="33">
        <v>2264919</v>
      </c>
      <c r="E47" s="19" t="s">
        <v>215</v>
      </c>
      <c r="F47" s="22"/>
      <c r="G47" s="17"/>
    </row>
    <row r="48" spans="1:7" ht="19.5" customHeight="1">
      <c r="A48" s="62"/>
      <c r="B48" s="52"/>
      <c r="C48" s="7" t="s">
        <v>36</v>
      </c>
      <c r="D48" s="33">
        <v>0</v>
      </c>
      <c r="E48" s="19"/>
      <c r="F48" s="22"/>
      <c r="G48" s="17"/>
    </row>
    <row r="49" spans="1:7" ht="19.5" customHeight="1">
      <c r="A49" s="62"/>
      <c r="B49" s="52"/>
      <c r="C49" s="7" t="s">
        <v>79</v>
      </c>
      <c r="D49" s="33">
        <v>1436031</v>
      </c>
      <c r="E49" s="19" t="s">
        <v>216</v>
      </c>
      <c r="F49" s="22"/>
      <c r="G49" s="17"/>
    </row>
    <row r="50" spans="1:7" ht="19.5" customHeight="1">
      <c r="A50" s="62"/>
      <c r="B50" s="52"/>
      <c r="C50" s="7" t="s">
        <v>43</v>
      </c>
      <c r="D50" s="33">
        <v>0</v>
      </c>
      <c r="E50" s="19"/>
      <c r="F50" s="22"/>
      <c r="G50" s="17"/>
    </row>
    <row r="51" spans="1:7" ht="19.5" customHeight="1">
      <c r="A51" s="62"/>
      <c r="B51" s="52"/>
      <c r="C51" s="7" t="s">
        <v>44</v>
      </c>
      <c r="D51" s="33">
        <v>0</v>
      </c>
      <c r="E51" s="19"/>
      <c r="F51" s="22"/>
      <c r="G51" s="17"/>
    </row>
    <row r="52" spans="1:7" ht="19.5" customHeight="1">
      <c r="A52" s="62"/>
      <c r="B52" s="52"/>
      <c r="C52" s="7" t="s">
        <v>45</v>
      </c>
      <c r="D52" s="33">
        <v>0</v>
      </c>
      <c r="E52" s="19"/>
      <c r="F52" s="22"/>
      <c r="G52" s="17"/>
    </row>
    <row r="53" spans="1:7" ht="19.5" customHeight="1">
      <c r="A53" s="62"/>
      <c r="B53" s="52"/>
      <c r="C53" s="28" t="s">
        <v>217</v>
      </c>
      <c r="D53" s="33">
        <f>D18+D23+D40+D50+D51+D52+D49</f>
        <v>130130540</v>
      </c>
      <c r="E53" s="19"/>
      <c r="F53" s="22"/>
      <c r="G53" s="17"/>
    </row>
    <row r="54" spans="1:7" ht="19.5" customHeight="1">
      <c r="A54" s="62"/>
      <c r="B54" s="53" t="s">
        <v>218</v>
      </c>
      <c r="C54" s="54"/>
      <c r="D54" s="33">
        <f>D17-D53</f>
        <v>5366673</v>
      </c>
      <c r="E54" s="19"/>
      <c r="F54" s="22"/>
      <c r="G54" s="17"/>
    </row>
    <row r="55" spans="1:7" ht="19.5" customHeight="1">
      <c r="A55" s="55" t="s">
        <v>62</v>
      </c>
      <c r="B55" s="58" t="s">
        <v>59</v>
      </c>
      <c r="C55" s="7" t="s">
        <v>46</v>
      </c>
      <c r="D55" s="33">
        <v>0</v>
      </c>
      <c r="E55" s="19"/>
      <c r="F55" s="22"/>
      <c r="G55" s="17"/>
    </row>
    <row r="56" spans="1:7" ht="19.5" customHeight="1">
      <c r="A56" s="56"/>
      <c r="B56" s="59"/>
      <c r="C56" s="28" t="s">
        <v>219</v>
      </c>
      <c r="D56" s="33">
        <f>SUM(D55)</f>
        <v>0</v>
      </c>
      <c r="E56" s="19"/>
      <c r="F56" s="22"/>
      <c r="G56" s="17"/>
    </row>
    <row r="57" spans="1:7" ht="19.5" customHeight="1">
      <c r="A57" s="56"/>
      <c r="B57" s="52" t="s">
        <v>60</v>
      </c>
      <c r="C57" s="7" t="s">
        <v>49</v>
      </c>
      <c r="D57" s="33">
        <f>SUM(D58:D62)</f>
        <v>550536</v>
      </c>
      <c r="E57" s="19"/>
      <c r="F57" s="22"/>
      <c r="G57" s="17"/>
    </row>
    <row r="58" spans="1:7" ht="19.5" customHeight="1">
      <c r="A58" s="56"/>
      <c r="B58" s="52"/>
      <c r="C58" s="7" t="s">
        <v>167</v>
      </c>
      <c r="D58" s="33">
        <v>0</v>
      </c>
      <c r="E58" s="19"/>
      <c r="F58" s="22"/>
      <c r="G58" s="17"/>
    </row>
    <row r="59" spans="1:7" ht="19.5" customHeight="1">
      <c r="A59" s="56"/>
      <c r="B59" s="52"/>
      <c r="C59" s="7" t="s">
        <v>220</v>
      </c>
      <c r="D59" s="33">
        <v>0</v>
      </c>
      <c r="E59" s="34"/>
      <c r="F59" s="22"/>
      <c r="G59" s="17"/>
    </row>
    <row r="60" spans="1:7" ht="19.5" customHeight="1">
      <c r="A60" s="56"/>
      <c r="B60" s="52"/>
      <c r="C60" s="7" t="s">
        <v>261</v>
      </c>
      <c r="D60" s="33">
        <v>0</v>
      </c>
      <c r="E60" s="19"/>
      <c r="F60" s="22"/>
      <c r="G60" s="17"/>
    </row>
    <row r="61" spans="1:7" ht="19.5" customHeight="1">
      <c r="A61" s="56"/>
      <c r="B61" s="52"/>
      <c r="C61" s="7" t="s">
        <v>50</v>
      </c>
      <c r="D61" s="33">
        <v>550536</v>
      </c>
      <c r="E61" s="19" t="s">
        <v>289</v>
      </c>
      <c r="F61" s="22"/>
      <c r="G61" s="17"/>
    </row>
    <row r="62" spans="1:7" ht="19.5" customHeight="1">
      <c r="A62" s="56"/>
      <c r="B62" s="52"/>
      <c r="C62" s="7" t="s">
        <v>221</v>
      </c>
      <c r="D62" s="33">
        <v>0</v>
      </c>
      <c r="E62" s="19"/>
      <c r="F62" s="22"/>
      <c r="G62" s="17"/>
    </row>
    <row r="63" spans="1:7" ht="19.5" customHeight="1">
      <c r="A63" s="56"/>
      <c r="B63" s="52"/>
      <c r="C63" s="28" t="s">
        <v>222</v>
      </c>
      <c r="D63" s="33">
        <f>D57</f>
        <v>550536</v>
      </c>
      <c r="E63" s="19"/>
      <c r="F63" s="22"/>
      <c r="G63" s="17"/>
    </row>
    <row r="64" spans="1:7" ht="19.5" customHeight="1">
      <c r="A64" s="57"/>
      <c r="B64" s="53" t="s">
        <v>223</v>
      </c>
      <c r="C64" s="54"/>
      <c r="D64" s="33">
        <f>D56-D63</f>
        <v>-550536</v>
      </c>
      <c r="E64" s="19"/>
      <c r="F64" s="22"/>
      <c r="G64" s="17"/>
    </row>
    <row r="65" spans="1:7" ht="19.5" customHeight="1">
      <c r="A65" s="52" t="s">
        <v>63</v>
      </c>
      <c r="B65" s="52" t="s">
        <v>59</v>
      </c>
      <c r="C65" s="7" t="s">
        <v>51</v>
      </c>
      <c r="D65" s="33">
        <v>7448600</v>
      </c>
      <c r="E65" s="19" t="s">
        <v>262</v>
      </c>
      <c r="F65" s="22"/>
      <c r="G65" s="17"/>
    </row>
    <row r="66" spans="1:7" ht="19.5" customHeight="1">
      <c r="A66" s="52"/>
      <c r="B66" s="52"/>
      <c r="C66" s="7" t="s">
        <v>52</v>
      </c>
      <c r="D66" s="33">
        <f>D67</f>
        <v>0</v>
      </c>
      <c r="E66" s="19"/>
      <c r="F66" s="22"/>
      <c r="G66" s="17"/>
    </row>
    <row r="67" spans="1:7" ht="19.5" customHeight="1">
      <c r="A67" s="52"/>
      <c r="B67" s="52"/>
      <c r="C67" s="7" t="s">
        <v>53</v>
      </c>
      <c r="D67" s="33"/>
      <c r="E67" s="19"/>
      <c r="F67" s="22"/>
      <c r="G67" s="17"/>
    </row>
    <row r="68" spans="1:7" ht="19.5" customHeight="1">
      <c r="A68" s="52"/>
      <c r="B68" s="52"/>
      <c r="C68" s="28" t="s">
        <v>224</v>
      </c>
      <c r="D68" s="33">
        <f>SUM(D65:D66)</f>
        <v>7448600</v>
      </c>
      <c r="E68" s="19"/>
      <c r="F68" s="22"/>
      <c r="G68" s="17"/>
    </row>
    <row r="69" spans="1:7" ht="19.5" customHeight="1">
      <c r="A69" s="52"/>
      <c r="B69" s="52" t="s">
        <v>60</v>
      </c>
      <c r="C69" s="7" t="s">
        <v>54</v>
      </c>
      <c r="D69" s="33">
        <v>14687100</v>
      </c>
      <c r="E69" s="34" t="s">
        <v>284</v>
      </c>
      <c r="F69" s="22"/>
      <c r="G69" s="17">
        <v>14683200</v>
      </c>
    </row>
    <row r="70" spans="1:7" ht="19.5" customHeight="1">
      <c r="A70" s="52"/>
      <c r="B70" s="52"/>
      <c r="C70" s="28" t="s">
        <v>225</v>
      </c>
      <c r="D70" s="33">
        <f>SUM(D69:D69)</f>
        <v>14687100</v>
      </c>
      <c r="E70" s="19"/>
      <c r="F70" s="22"/>
      <c r="G70" s="17"/>
    </row>
    <row r="71" spans="1:7" ht="19.5" customHeight="1">
      <c r="A71" s="52"/>
      <c r="B71" s="53" t="s">
        <v>226</v>
      </c>
      <c r="C71" s="54"/>
      <c r="D71" s="33">
        <f>D68-D70</f>
        <v>-7238500</v>
      </c>
      <c r="E71" s="19"/>
      <c r="F71" s="22"/>
      <c r="G71" s="17"/>
    </row>
    <row r="72" spans="1:7" ht="19.5" customHeight="1">
      <c r="A72" s="53" t="s">
        <v>227</v>
      </c>
      <c r="B72" s="54"/>
      <c r="C72" s="54"/>
      <c r="D72" s="33">
        <v>0</v>
      </c>
      <c r="E72" s="19"/>
      <c r="F72" s="22"/>
      <c r="G72" s="17"/>
    </row>
    <row r="73" spans="1:7" ht="19.5" customHeight="1">
      <c r="A73" s="53" t="s">
        <v>228</v>
      </c>
      <c r="B73" s="54"/>
      <c r="C73" s="54"/>
      <c r="D73" s="33">
        <f>D54+D64+D71-D72</f>
        <v>-2422363</v>
      </c>
      <c r="E73" s="19"/>
      <c r="F73" s="22"/>
      <c r="G73" s="17"/>
    </row>
    <row r="74" spans="1:7" ht="19.5" customHeight="1">
      <c r="A74" s="3"/>
      <c r="B74" s="3"/>
      <c r="C74" s="3"/>
      <c r="D74" s="43"/>
      <c r="E74" s="31"/>
      <c r="F74" s="23"/>
      <c r="G74" s="17"/>
    </row>
    <row r="75" spans="1:7" ht="19.5" customHeight="1">
      <c r="A75" s="53" t="s">
        <v>229</v>
      </c>
      <c r="B75" s="54"/>
      <c r="C75" s="54"/>
      <c r="D75" s="33">
        <v>5983684</v>
      </c>
      <c r="E75" s="19">
        <v>5983684</v>
      </c>
      <c r="F75" s="22"/>
      <c r="G75" s="17">
        <v>10983684</v>
      </c>
    </row>
    <row r="76" spans="1:7" ht="19.5" customHeight="1">
      <c r="A76" s="46" t="s">
        <v>230</v>
      </c>
      <c r="B76" s="47"/>
      <c r="C76" s="47"/>
      <c r="D76" s="33">
        <f>D73+D75</f>
        <v>3561321</v>
      </c>
      <c r="E76" s="19"/>
      <c r="F76" s="22"/>
      <c r="G76" s="17">
        <v>3761321</v>
      </c>
    </row>
  </sheetData>
  <sheetProtection/>
  <mergeCells count="20">
    <mergeCell ref="A73:C73"/>
    <mergeCell ref="A75:C75"/>
    <mergeCell ref="B57:B63"/>
    <mergeCell ref="B55:B56"/>
    <mergeCell ref="A1:E1"/>
    <mergeCell ref="A2:E2"/>
    <mergeCell ref="A5:A54"/>
    <mergeCell ref="B5:B17"/>
    <mergeCell ref="B69:B70"/>
    <mergeCell ref="B71:C71"/>
    <mergeCell ref="A76:C76"/>
    <mergeCell ref="F3:G3"/>
    <mergeCell ref="A4:C4"/>
    <mergeCell ref="B18:B53"/>
    <mergeCell ref="B54:C54"/>
    <mergeCell ref="A72:C72"/>
    <mergeCell ref="A55:A64"/>
    <mergeCell ref="B64:C64"/>
    <mergeCell ref="A65:A71"/>
    <mergeCell ref="B65:B68"/>
  </mergeCells>
  <printOptions/>
  <pageMargins left="1.1811023622047245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pane xSplit="3" ySplit="4" topLeftCell="D3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8" sqref="C68"/>
    </sheetView>
  </sheetViews>
  <sheetFormatPr defaultColWidth="9.00390625" defaultRowHeight="18" customHeight="1"/>
  <cols>
    <col min="1" max="2" width="4.625" style="2" customWidth="1"/>
    <col min="3" max="3" width="31.75390625" style="2" bestFit="1" customWidth="1"/>
    <col min="4" max="7" width="14.625" style="2" customWidth="1"/>
    <col min="8" max="16384" width="9.00390625" style="2" customWidth="1"/>
  </cols>
  <sheetData>
    <row r="1" spans="1:7" ht="18" customHeight="1">
      <c r="A1" s="67" t="s">
        <v>171</v>
      </c>
      <c r="B1" s="67"/>
      <c r="C1" s="67"/>
      <c r="D1" s="67"/>
      <c r="E1" s="67"/>
      <c r="F1" s="67"/>
      <c r="G1" s="67"/>
    </row>
    <row r="2" spans="1:7" ht="18" customHeight="1">
      <c r="A2" s="61" t="s">
        <v>187</v>
      </c>
      <c r="B2" s="61"/>
      <c r="C2" s="61"/>
      <c r="D2" s="61"/>
      <c r="E2" s="61"/>
      <c r="F2" s="61"/>
      <c r="G2" s="61"/>
    </row>
    <row r="3" spans="6:7" ht="18" customHeight="1">
      <c r="F3" s="48"/>
      <c r="G3" s="48"/>
    </row>
    <row r="4" spans="1:7" ht="18" customHeight="1">
      <c r="A4" s="68" t="s">
        <v>0</v>
      </c>
      <c r="B4" s="68"/>
      <c r="C4" s="68"/>
      <c r="D4" s="6" t="s">
        <v>68</v>
      </c>
      <c r="E4" s="6" t="s">
        <v>69</v>
      </c>
      <c r="F4" s="6" t="s">
        <v>58</v>
      </c>
      <c r="G4" s="14"/>
    </row>
    <row r="5" spans="1:7" ht="18" customHeight="1">
      <c r="A5" s="69" t="s">
        <v>61</v>
      </c>
      <c r="B5" s="66" t="s">
        <v>59</v>
      </c>
      <c r="C5" s="7" t="s">
        <v>3</v>
      </c>
      <c r="D5" s="11"/>
      <c r="E5" s="11"/>
      <c r="F5" s="11"/>
      <c r="G5" s="16"/>
    </row>
    <row r="6" spans="1:7" ht="18" customHeight="1">
      <c r="A6" s="69"/>
      <c r="B6" s="66"/>
      <c r="C6" s="7" t="s">
        <v>4</v>
      </c>
      <c r="D6" s="11"/>
      <c r="E6" s="11"/>
      <c r="F6" s="11"/>
      <c r="G6" s="16"/>
    </row>
    <row r="7" spans="1:7" ht="18" customHeight="1">
      <c r="A7" s="69"/>
      <c r="B7" s="66"/>
      <c r="C7" s="7" t="s">
        <v>5</v>
      </c>
      <c r="D7" s="11"/>
      <c r="E7" s="11"/>
      <c r="F7" s="11"/>
      <c r="G7" s="16"/>
    </row>
    <row r="8" spans="1:7" ht="18" customHeight="1">
      <c r="A8" s="69"/>
      <c r="B8" s="66"/>
      <c r="C8" s="7" t="s">
        <v>6</v>
      </c>
      <c r="D8" s="11"/>
      <c r="E8" s="11"/>
      <c r="F8" s="11"/>
      <c r="G8" s="16"/>
    </row>
    <row r="9" spans="1:7" ht="18" customHeight="1">
      <c r="A9" s="69"/>
      <c r="B9" s="66"/>
      <c r="C9" s="7" t="s">
        <v>7</v>
      </c>
      <c r="D9" s="11"/>
      <c r="E9" s="11"/>
      <c r="F9" s="11"/>
      <c r="G9" s="16"/>
    </row>
    <row r="10" spans="1:7" ht="18" customHeight="1">
      <c r="A10" s="69"/>
      <c r="B10" s="66"/>
      <c r="C10" s="7" t="s">
        <v>8</v>
      </c>
      <c r="D10" s="11"/>
      <c r="E10" s="11"/>
      <c r="F10" s="11"/>
      <c r="G10" s="16"/>
    </row>
    <row r="11" spans="1:7" ht="18" customHeight="1">
      <c r="A11" s="69"/>
      <c r="B11" s="66"/>
      <c r="C11" s="7" t="s">
        <v>9</v>
      </c>
      <c r="D11" s="11"/>
      <c r="E11" s="11"/>
      <c r="F11" s="11"/>
      <c r="G11" s="16"/>
    </row>
    <row r="12" spans="1:7" ht="18" customHeight="1">
      <c r="A12" s="69"/>
      <c r="B12" s="66"/>
      <c r="C12" s="7" t="s">
        <v>10</v>
      </c>
      <c r="D12" s="11"/>
      <c r="E12" s="11"/>
      <c r="F12" s="11"/>
      <c r="G12" s="16"/>
    </row>
    <row r="13" spans="1:7" ht="18" customHeight="1">
      <c r="A13" s="69"/>
      <c r="B13" s="66"/>
      <c r="C13" s="7" t="s">
        <v>11</v>
      </c>
      <c r="D13" s="11"/>
      <c r="E13" s="11"/>
      <c r="F13" s="11"/>
      <c r="G13" s="16"/>
    </row>
    <row r="14" spans="1:7" ht="18" customHeight="1">
      <c r="A14" s="69"/>
      <c r="B14" s="66"/>
      <c r="C14" s="7" t="s">
        <v>12</v>
      </c>
      <c r="D14" s="11"/>
      <c r="E14" s="11"/>
      <c r="F14" s="11"/>
      <c r="G14" s="16"/>
    </row>
    <row r="15" spans="1:7" ht="18" customHeight="1">
      <c r="A15" s="69"/>
      <c r="B15" s="66"/>
      <c r="C15" s="7" t="s">
        <v>13</v>
      </c>
      <c r="D15" s="11"/>
      <c r="E15" s="11"/>
      <c r="F15" s="11"/>
      <c r="G15" s="16"/>
    </row>
    <row r="16" spans="1:7" ht="18" customHeight="1">
      <c r="A16" s="69"/>
      <c r="B16" s="66"/>
      <c r="C16" s="7" t="s">
        <v>14</v>
      </c>
      <c r="D16" s="11"/>
      <c r="E16" s="11"/>
      <c r="F16" s="11"/>
      <c r="G16" s="16"/>
    </row>
    <row r="17" spans="1:7" ht="18" customHeight="1">
      <c r="A17" s="69"/>
      <c r="B17" s="66"/>
      <c r="C17" s="7" t="s">
        <v>15</v>
      </c>
      <c r="D17" s="11"/>
      <c r="E17" s="11"/>
      <c r="F17" s="11"/>
      <c r="G17" s="16"/>
    </row>
    <row r="18" spans="1:7" ht="18" customHeight="1">
      <c r="A18" s="69"/>
      <c r="B18" s="66"/>
      <c r="C18" s="7" t="s">
        <v>16</v>
      </c>
      <c r="D18" s="11"/>
      <c r="E18" s="11"/>
      <c r="F18" s="11"/>
      <c r="G18" s="16"/>
    </row>
    <row r="19" spans="1:7" ht="18" customHeight="1">
      <c r="A19" s="69"/>
      <c r="B19" s="66"/>
      <c r="C19" s="7" t="s">
        <v>93</v>
      </c>
      <c r="D19" s="11"/>
      <c r="E19" s="11"/>
      <c r="F19" s="11"/>
      <c r="G19" s="16"/>
    </row>
    <row r="20" spans="1:7" ht="18" customHeight="1">
      <c r="A20" s="69"/>
      <c r="B20" s="66" t="s">
        <v>60</v>
      </c>
      <c r="C20" s="7" t="s">
        <v>17</v>
      </c>
      <c r="D20" s="11"/>
      <c r="E20" s="11"/>
      <c r="F20" s="11"/>
      <c r="G20" s="16"/>
    </row>
    <row r="21" spans="1:7" ht="18" customHeight="1">
      <c r="A21" s="69"/>
      <c r="B21" s="66"/>
      <c r="C21" s="7" t="s">
        <v>70</v>
      </c>
      <c r="D21" s="11"/>
      <c r="E21" s="11"/>
      <c r="F21" s="11"/>
      <c r="G21" s="16"/>
    </row>
    <row r="22" spans="1:7" ht="18" customHeight="1">
      <c r="A22" s="69"/>
      <c r="B22" s="66"/>
      <c r="C22" s="7" t="s">
        <v>18</v>
      </c>
      <c r="D22" s="11"/>
      <c r="E22" s="11"/>
      <c r="F22" s="11"/>
      <c r="G22" s="16"/>
    </row>
    <row r="23" spans="1:7" ht="18" customHeight="1">
      <c r="A23" s="69"/>
      <c r="B23" s="66"/>
      <c r="C23" s="7" t="s">
        <v>19</v>
      </c>
      <c r="D23" s="11"/>
      <c r="E23" s="11"/>
      <c r="F23" s="11"/>
      <c r="G23" s="16"/>
    </row>
    <row r="24" spans="1:7" ht="18" customHeight="1">
      <c r="A24" s="69"/>
      <c r="B24" s="66"/>
      <c r="C24" s="7" t="s">
        <v>20</v>
      </c>
      <c r="D24" s="11"/>
      <c r="E24" s="11"/>
      <c r="F24" s="11"/>
      <c r="G24" s="16"/>
    </row>
    <row r="25" spans="1:7" ht="18" customHeight="1">
      <c r="A25" s="69"/>
      <c r="B25" s="66"/>
      <c r="C25" s="7" t="s">
        <v>21</v>
      </c>
      <c r="D25" s="11"/>
      <c r="E25" s="11"/>
      <c r="F25" s="11"/>
      <c r="G25" s="16"/>
    </row>
    <row r="26" spans="1:7" ht="18" customHeight="1">
      <c r="A26" s="69"/>
      <c r="B26" s="66"/>
      <c r="C26" s="7" t="s">
        <v>22</v>
      </c>
      <c r="D26" s="11"/>
      <c r="E26" s="11"/>
      <c r="F26" s="11"/>
      <c r="G26" s="16"/>
    </row>
    <row r="27" spans="1:7" ht="18" customHeight="1">
      <c r="A27" s="69"/>
      <c r="B27" s="66"/>
      <c r="C27" s="7" t="s">
        <v>23</v>
      </c>
      <c r="D27" s="11"/>
      <c r="E27" s="11"/>
      <c r="F27" s="11"/>
      <c r="G27" s="16"/>
    </row>
    <row r="28" spans="1:7" ht="18" customHeight="1">
      <c r="A28" s="69"/>
      <c r="B28" s="66"/>
      <c r="C28" s="7" t="s">
        <v>24</v>
      </c>
      <c r="D28" s="11"/>
      <c r="E28" s="11"/>
      <c r="F28" s="11"/>
      <c r="G28" s="16"/>
    </row>
    <row r="29" spans="1:7" ht="18" customHeight="1">
      <c r="A29" s="69"/>
      <c r="B29" s="66"/>
      <c r="C29" s="7" t="s">
        <v>25</v>
      </c>
      <c r="D29" s="11"/>
      <c r="E29" s="11"/>
      <c r="F29" s="11"/>
      <c r="G29" s="16"/>
    </row>
    <row r="30" spans="1:7" ht="18" customHeight="1">
      <c r="A30" s="69"/>
      <c r="B30" s="66"/>
      <c r="C30" s="7" t="s">
        <v>26</v>
      </c>
      <c r="D30" s="11"/>
      <c r="E30" s="11"/>
      <c r="F30" s="11"/>
      <c r="G30" s="16"/>
    </row>
    <row r="31" spans="1:7" ht="18" customHeight="1">
      <c r="A31" s="69"/>
      <c r="B31" s="66"/>
      <c r="C31" s="7" t="s">
        <v>27</v>
      </c>
      <c r="D31" s="11"/>
      <c r="E31" s="11"/>
      <c r="F31" s="11"/>
      <c r="G31" s="16"/>
    </row>
    <row r="32" spans="1:7" ht="18" customHeight="1">
      <c r="A32" s="69"/>
      <c r="B32" s="66"/>
      <c r="C32" s="7" t="s">
        <v>28</v>
      </c>
      <c r="D32" s="11"/>
      <c r="E32" s="11"/>
      <c r="F32" s="11"/>
      <c r="G32" s="16"/>
    </row>
    <row r="33" spans="1:7" ht="18" customHeight="1">
      <c r="A33" s="69"/>
      <c r="B33" s="66"/>
      <c r="C33" s="7" t="s">
        <v>29</v>
      </c>
      <c r="D33" s="11"/>
      <c r="E33" s="11"/>
      <c r="F33" s="11"/>
      <c r="G33" s="16"/>
    </row>
    <row r="34" spans="1:7" ht="18" customHeight="1">
      <c r="A34" s="69"/>
      <c r="B34" s="66"/>
      <c r="C34" s="7" t="s">
        <v>30</v>
      </c>
      <c r="D34" s="11"/>
      <c r="E34" s="11"/>
      <c r="F34" s="11"/>
      <c r="G34" s="16"/>
    </row>
    <row r="35" spans="1:7" ht="18" customHeight="1">
      <c r="A35" s="69"/>
      <c r="B35" s="66"/>
      <c r="C35" s="7" t="s">
        <v>31</v>
      </c>
      <c r="D35" s="11"/>
      <c r="E35" s="11"/>
      <c r="F35" s="11"/>
      <c r="G35" s="16"/>
    </row>
    <row r="36" spans="1:7" ht="18" customHeight="1">
      <c r="A36" s="69"/>
      <c r="B36" s="66"/>
      <c r="C36" s="7" t="s">
        <v>32</v>
      </c>
      <c r="D36" s="11"/>
      <c r="E36" s="11"/>
      <c r="F36" s="11"/>
      <c r="G36" s="16"/>
    </row>
    <row r="37" spans="1:7" ht="18" customHeight="1">
      <c r="A37" s="69"/>
      <c r="B37" s="66"/>
      <c r="C37" s="7" t="s">
        <v>33</v>
      </c>
      <c r="D37" s="11"/>
      <c r="E37" s="11"/>
      <c r="F37" s="11"/>
      <c r="G37" s="16"/>
    </row>
    <row r="38" spans="1:7" ht="18" customHeight="1">
      <c r="A38" s="69"/>
      <c r="B38" s="66"/>
      <c r="C38" s="7" t="s">
        <v>34</v>
      </c>
      <c r="D38" s="11"/>
      <c r="E38" s="11"/>
      <c r="F38" s="11"/>
      <c r="G38" s="16"/>
    </row>
    <row r="39" spans="1:7" ht="18" customHeight="1">
      <c r="A39" s="69"/>
      <c r="B39" s="66"/>
      <c r="C39" s="7" t="s">
        <v>35</v>
      </c>
      <c r="D39" s="11"/>
      <c r="E39" s="11"/>
      <c r="F39" s="11"/>
      <c r="G39" s="16"/>
    </row>
    <row r="40" spans="1:7" ht="18" customHeight="1">
      <c r="A40" s="69"/>
      <c r="B40" s="66"/>
      <c r="C40" s="7" t="s">
        <v>36</v>
      </c>
      <c r="D40" s="11"/>
      <c r="E40" s="11"/>
      <c r="F40" s="11"/>
      <c r="G40" s="16"/>
    </row>
    <row r="41" spans="1:7" ht="18" customHeight="1">
      <c r="A41" s="69"/>
      <c r="B41" s="66"/>
      <c r="C41" s="7" t="s">
        <v>165</v>
      </c>
      <c r="D41" s="11"/>
      <c r="E41" s="11"/>
      <c r="F41" s="11"/>
      <c r="G41" s="16"/>
    </row>
    <row r="42" spans="1:7" ht="18" customHeight="1">
      <c r="A42" s="69"/>
      <c r="B42" s="66"/>
      <c r="C42" s="7" t="s">
        <v>37</v>
      </c>
      <c r="D42" s="11"/>
      <c r="E42" s="11"/>
      <c r="F42" s="11"/>
      <c r="G42" s="16"/>
    </row>
    <row r="43" spans="1:7" ht="18" customHeight="1">
      <c r="A43" s="69"/>
      <c r="B43" s="66"/>
      <c r="C43" s="7" t="s">
        <v>38</v>
      </c>
      <c r="D43" s="11"/>
      <c r="E43" s="11"/>
      <c r="F43" s="11"/>
      <c r="G43" s="16"/>
    </row>
    <row r="44" spans="1:7" ht="18" customHeight="1">
      <c r="A44" s="69"/>
      <c r="B44" s="66"/>
      <c r="C44" s="7" t="s">
        <v>39</v>
      </c>
      <c r="D44" s="11"/>
      <c r="E44" s="11"/>
      <c r="F44" s="11"/>
      <c r="G44" s="16"/>
    </row>
    <row r="45" spans="1:7" ht="18" customHeight="1">
      <c r="A45" s="69"/>
      <c r="B45" s="66"/>
      <c r="C45" s="7" t="s">
        <v>40</v>
      </c>
      <c r="D45" s="11"/>
      <c r="E45" s="11"/>
      <c r="F45" s="11"/>
      <c r="G45" s="16"/>
    </row>
    <row r="46" spans="1:7" ht="18" customHeight="1">
      <c r="A46" s="69"/>
      <c r="B46" s="66"/>
      <c r="C46" s="7" t="s">
        <v>27</v>
      </c>
      <c r="D46" s="11"/>
      <c r="E46" s="11"/>
      <c r="F46" s="11"/>
      <c r="G46" s="16"/>
    </row>
    <row r="47" spans="1:7" ht="18" customHeight="1">
      <c r="A47" s="69"/>
      <c r="B47" s="66"/>
      <c r="C47" s="7" t="s">
        <v>41</v>
      </c>
      <c r="D47" s="11"/>
      <c r="E47" s="11"/>
      <c r="F47" s="11"/>
      <c r="G47" s="16"/>
    </row>
    <row r="48" spans="1:7" ht="18" customHeight="1">
      <c r="A48" s="69"/>
      <c r="B48" s="66"/>
      <c r="C48" s="7" t="s">
        <v>26</v>
      </c>
      <c r="D48" s="11"/>
      <c r="E48" s="11"/>
      <c r="F48" s="11"/>
      <c r="G48" s="16"/>
    </row>
    <row r="49" spans="1:7" ht="18" customHeight="1">
      <c r="A49" s="69"/>
      <c r="B49" s="66"/>
      <c r="C49" s="7" t="s">
        <v>42</v>
      </c>
      <c r="D49" s="11"/>
      <c r="E49" s="11"/>
      <c r="F49" s="11"/>
      <c r="G49" s="16"/>
    </row>
    <row r="50" spans="1:7" ht="18" customHeight="1">
      <c r="A50" s="69"/>
      <c r="B50" s="66"/>
      <c r="C50" s="7" t="s">
        <v>36</v>
      </c>
      <c r="D50" s="11"/>
      <c r="E50" s="11"/>
      <c r="F50" s="11"/>
      <c r="G50" s="16"/>
    </row>
    <row r="51" spans="1:7" ht="18" customHeight="1">
      <c r="A51" s="69"/>
      <c r="B51" s="66"/>
      <c r="C51" s="7" t="s">
        <v>80</v>
      </c>
      <c r="D51" s="11"/>
      <c r="E51" s="11"/>
      <c r="F51" s="11"/>
      <c r="G51" s="16"/>
    </row>
    <row r="52" spans="1:7" ht="18" customHeight="1">
      <c r="A52" s="69"/>
      <c r="B52" s="66"/>
      <c r="C52" s="7" t="s">
        <v>43</v>
      </c>
      <c r="D52" s="11"/>
      <c r="E52" s="11"/>
      <c r="F52" s="11"/>
      <c r="G52" s="16"/>
    </row>
    <row r="53" spans="1:7" ht="18" customHeight="1">
      <c r="A53" s="69"/>
      <c r="B53" s="66"/>
      <c r="C53" s="7" t="s">
        <v>44</v>
      </c>
      <c r="D53" s="11"/>
      <c r="E53" s="11"/>
      <c r="F53" s="11"/>
      <c r="G53" s="16"/>
    </row>
    <row r="54" spans="1:7" ht="18" customHeight="1">
      <c r="A54" s="69"/>
      <c r="B54" s="66"/>
      <c r="C54" s="7" t="s">
        <v>45</v>
      </c>
      <c r="D54" s="11"/>
      <c r="E54" s="11"/>
      <c r="F54" s="11"/>
      <c r="G54" s="16"/>
    </row>
    <row r="55" spans="1:7" ht="18" customHeight="1">
      <c r="A55" s="69"/>
      <c r="B55" s="66"/>
      <c r="C55" s="7" t="s">
        <v>94</v>
      </c>
      <c r="D55" s="11"/>
      <c r="E55" s="11"/>
      <c r="F55" s="11"/>
      <c r="G55" s="16"/>
    </row>
    <row r="56" spans="1:7" ht="18" customHeight="1">
      <c r="A56" s="69"/>
      <c r="B56" s="54" t="s">
        <v>95</v>
      </c>
      <c r="C56" s="54"/>
      <c r="D56" s="11"/>
      <c r="E56" s="11"/>
      <c r="F56" s="11"/>
      <c r="G56" s="16"/>
    </row>
    <row r="57" spans="1:7" ht="18" customHeight="1">
      <c r="A57" s="66" t="s">
        <v>62</v>
      </c>
      <c r="B57" s="66" t="s">
        <v>59</v>
      </c>
      <c r="C57" s="7" t="s">
        <v>46</v>
      </c>
      <c r="D57" s="11"/>
      <c r="E57" s="11"/>
      <c r="F57" s="11"/>
      <c r="G57" s="16"/>
    </row>
    <row r="58" spans="1:7" ht="18" customHeight="1">
      <c r="A58" s="66"/>
      <c r="B58" s="66"/>
      <c r="C58" s="7" t="s">
        <v>47</v>
      </c>
      <c r="D58" s="11"/>
      <c r="E58" s="11"/>
      <c r="F58" s="11"/>
      <c r="G58" s="16"/>
    </row>
    <row r="59" spans="1:7" ht="18" customHeight="1">
      <c r="A59" s="66"/>
      <c r="B59" s="66"/>
      <c r="C59" s="7" t="s">
        <v>48</v>
      </c>
      <c r="D59" s="11"/>
      <c r="E59" s="11"/>
      <c r="F59" s="11"/>
      <c r="G59" s="16"/>
    </row>
    <row r="60" spans="1:7" ht="18" customHeight="1">
      <c r="A60" s="66"/>
      <c r="B60" s="66"/>
      <c r="C60" s="7" t="s">
        <v>96</v>
      </c>
      <c r="D60" s="11"/>
      <c r="E60" s="11"/>
      <c r="F60" s="11"/>
      <c r="G60" s="16"/>
    </row>
    <row r="61" spans="1:7" ht="18" customHeight="1">
      <c r="A61" s="66"/>
      <c r="B61" s="66" t="s">
        <v>60</v>
      </c>
      <c r="C61" s="7" t="s">
        <v>166</v>
      </c>
      <c r="D61" s="11"/>
      <c r="E61" s="11"/>
      <c r="F61" s="11"/>
      <c r="G61" s="16"/>
    </row>
    <row r="62" spans="1:7" ht="18" customHeight="1">
      <c r="A62" s="66"/>
      <c r="B62" s="66"/>
      <c r="C62" s="7" t="s">
        <v>49</v>
      </c>
      <c r="D62" s="11"/>
      <c r="E62" s="11"/>
      <c r="F62" s="11"/>
      <c r="G62" s="16"/>
    </row>
    <row r="63" spans="1:7" ht="18" customHeight="1">
      <c r="A63" s="66"/>
      <c r="B63" s="66"/>
      <c r="C63" s="7" t="s">
        <v>167</v>
      </c>
      <c r="D63" s="11"/>
      <c r="E63" s="11"/>
      <c r="F63" s="11"/>
      <c r="G63" s="16"/>
    </row>
    <row r="64" spans="1:7" ht="18" customHeight="1">
      <c r="A64" s="66"/>
      <c r="B64" s="66"/>
      <c r="C64" s="7" t="s">
        <v>50</v>
      </c>
      <c r="D64" s="11"/>
      <c r="E64" s="11"/>
      <c r="F64" s="11"/>
      <c r="G64" s="16"/>
    </row>
    <row r="65" spans="1:7" ht="18" customHeight="1">
      <c r="A65" s="66"/>
      <c r="B65" s="66"/>
      <c r="C65" s="7" t="s">
        <v>97</v>
      </c>
      <c r="D65" s="11"/>
      <c r="E65" s="11"/>
      <c r="F65" s="11"/>
      <c r="G65" s="16"/>
    </row>
    <row r="66" spans="1:7" ht="18" customHeight="1">
      <c r="A66" s="66"/>
      <c r="B66" s="54" t="s">
        <v>98</v>
      </c>
      <c r="C66" s="54"/>
      <c r="D66" s="11"/>
      <c r="E66" s="11"/>
      <c r="F66" s="11"/>
      <c r="G66" s="16"/>
    </row>
    <row r="67" spans="1:7" ht="18" customHeight="1">
      <c r="A67" s="66" t="s">
        <v>63</v>
      </c>
      <c r="B67" s="66" t="s">
        <v>59</v>
      </c>
      <c r="C67" s="7" t="s">
        <v>51</v>
      </c>
      <c r="D67" s="11"/>
      <c r="E67" s="11"/>
      <c r="F67" s="11"/>
      <c r="G67" s="16"/>
    </row>
    <row r="68" spans="1:7" ht="18" customHeight="1">
      <c r="A68" s="66"/>
      <c r="B68" s="66"/>
      <c r="C68" s="7" t="s">
        <v>52</v>
      </c>
      <c r="D68" s="11"/>
      <c r="E68" s="11"/>
      <c r="F68" s="11"/>
      <c r="G68" s="16"/>
    </row>
    <row r="69" spans="1:7" ht="18" customHeight="1">
      <c r="A69" s="66"/>
      <c r="B69" s="66"/>
      <c r="C69" s="7" t="s">
        <v>53</v>
      </c>
      <c r="D69" s="11"/>
      <c r="E69" s="11"/>
      <c r="F69" s="11"/>
      <c r="G69" s="16"/>
    </row>
    <row r="70" spans="1:7" ht="18" customHeight="1">
      <c r="A70" s="66"/>
      <c r="B70" s="66"/>
      <c r="C70" s="7" t="s">
        <v>99</v>
      </c>
      <c r="D70" s="11"/>
      <c r="E70" s="11"/>
      <c r="F70" s="11"/>
      <c r="G70" s="16"/>
    </row>
    <row r="71" spans="1:7" ht="18" customHeight="1">
      <c r="A71" s="66"/>
      <c r="B71" s="66" t="s">
        <v>60</v>
      </c>
      <c r="C71" s="7" t="s">
        <v>54</v>
      </c>
      <c r="D71" s="11"/>
      <c r="E71" s="11"/>
      <c r="F71" s="11"/>
      <c r="G71" s="16"/>
    </row>
    <row r="72" spans="1:7" ht="18" customHeight="1">
      <c r="A72" s="66"/>
      <c r="B72" s="66"/>
      <c r="C72" s="7" t="s">
        <v>170</v>
      </c>
      <c r="D72" s="11"/>
      <c r="E72" s="11"/>
      <c r="F72" s="11"/>
      <c r="G72" s="16"/>
    </row>
    <row r="73" spans="1:7" ht="18" customHeight="1">
      <c r="A73" s="66"/>
      <c r="B73" s="66"/>
      <c r="C73" s="7" t="s">
        <v>100</v>
      </c>
      <c r="D73" s="11"/>
      <c r="E73" s="11"/>
      <c r="F73" s="11"/>
      <c r="G73" s="16"/>
    </row>
    <row r="74" spans="1:7" ht="18" customHeight="1">
      <c r="A74" s="66"/>
      <c r="B74" s="54" t="s">
        <v>101</v>
      </c>
      <c r="C74" s="54"/>
      <c r="D74" s="11"/>
      <c r="E74" s="11"/>
      <c r="F74" s="11"/>
      <c r="G74" s="16"/>
    </row>
    <row r="75" spans="1:7" ht="18" customHeight="1">
      <c r="A75" s="54" t="s">
        <v>102</v>
      </c>
      <c r="B75" s="54"/>
      <c r="C75" s="54"/>
      <c r="D75" s="11"/>
      <c r="E75" s="11"/>
      <c r="F75" s="11"/>
      <c r="G75" s="16"/>
    </row>
    <row r="76" spans="1:7" ht="18" customHeight="1">
      <c r="A76" s="54" t="s">
        <v>103</v>
      </c>
      <c r="B76" s="54"/>
      <c r="C76" s="54"/>
      <c r="D76" s="11"/>
      <c r="E76" s="11"/>
      <c r="F76" s="11"/>
      <c r="G76" s="16"/>
    </row>
    <row r="77" spans="1:7" ht="18" customHeight="1">
      <c r="A77" s="3"/>
      <c r="B77" s="3"/>
      <c r="C77" s="3"/>
      <c r="D77" s="18"/>
      <c r="E77" s="18"/>
      <c r="F77" s="18"/>
      <c r="G77" s="17"/>
    </row>
    <row r="78" spans="1:7" ht="18" customHeight="1">
      <c r="A78" s="54" t="s">
        <v>104</v>
      </c>
      <c r="B78" s="54"/>
      <c r="C78" s="54"/>
      <c r="D78" s="11"/>
      <c r="E78" s="11"/>
      <c r="F78" s="11"/>
      <c r="G78" s="16"/>
    </row>
    <row r="79" spans="1:7" ht="18" customHeight="1">
      <c r="A79" s="47" t="s">
        <v>105</v>
      </c>
      <c r="B79" s="47"/>
      <c r="C79" s="47"/>
      <c r="D79" s="11"/>
      <c r="E79" s="11"/>
      <c r="F79" s="11"/>
      <c r="G79" s="16"/>
    </row>
  </sheetData>
  <sheetProtection/>
  <mergeCells count="20">
    <mergeCell ref="A75:C75"/>
    <mergeCell ref="A76:C76"/>
    <mergeCell ref="A78:C78"/>
    <mergeCell ref="A79:C79"/>
    <mergeCell ref="A57:A66"/>
    <mergeCell ref="B5:B19"/>
    <mergeCell ref="B20:B55"/>
    <mergeCell ref="A5:A56"/>
    <mergeCell ref="B57:B60"/>
    <mergeCell ref="B61:B65"/>
    <mergeCell ref="A67:A74"/>
    <mergeCell ref="B67:B70"/>
    <mergeCell ref="B71:B73"/>
    <mergeCell ref="A1:G1"/>
    <mergeCell ref="A2:G2"/>
    <mergeCell ref="F3:G3"/>
    <mergeCell ref="A4:C4"/>
    <mergeCell ref="B56:C56"/>
    <mergeCell ref="B66:C66"/>
    <mergeCell ref="B74:C7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4" sqref="D34"/>
    </sheetView>
  </sheetViews>
  <sheetFormatPr defaultColWidth="9.00390625" defaultRowHeight="18" customHeight="1"/>
  <cols>
    <col min="1" max="2" width="4.625" style="2" customWidth="1"/>
    <col min="3" max="3" width="31.75390625" style="2" bestFit="1" customWidth="1"/>
    <col min="4" max="7" width="14.625" style="2" customWidth="1"/>
    <col min="8" max="16384" width="9.00390625" style="2" customWidth="1"/>
  </cols>
  <sheetData>
    <row r="1" spans="1:7" ht="18" customHeight="1">
      <c r="A1" s="67" t="s">
        <v>57</v>
      </c>
      <c r="B1" s="67"/>
      <c r="C1" s="67"/>
      <c r="D1" s="67"/>
      <c r="E1" s="67"/>
      <c r="F1" s="67"/>
      <c r="G1" s="67"/>
    </row>
    <row r="2" spans="1:7" ht="18" customHeight="1">
      <c r="A2" s="61" t="s">
        <v>288</v>
      </c>
      <c r="B2" s="61"/>
      <c r="C2" s="61"/>
      <c r="D2" s="61"/>
      <c r="E2" s="61"/>
      <c r="F2" s="61"/>
      <c r="G2" s="61"/>
    </row>
    <row r="3" spans="6:7" ht="18" customHeight="1">
      <c r="F3" s="48" t="s">
        <v>58</v>
      </c>
      <c r="G3" s="48"/>
    </row>
    <row r="4" spans="1:7" ht="18" customHeight="1">
      <c r="A4" s="68" t="s">
        <v>0</v>
      </c>
      <c r="B4" s="68"/>
      <c r="C4" s="68"/>
      <c r="D4" s="6" t="s">
        <v>1</v>
      </c>
      <c r="E4" s="6" t="s">
        <v>55</v>
      </c>
      <c r="F4" s="6" t="s">
        <v>56</v>
      </c>
      <c r="G4" s="6" t="s">
        <v>2</v>
      </c>
    </row>
    <row r="5" spans="1:7" ht="18" customHeight="1">
      <c r="A5" s="69" t="s">
        <v>61</v>
      </c>
      <c r="B5" s="66" t="s">
        <v>59</v>
      </c>
      <c r="C5" s="7" t="s">
        <v>3</v>
      </c>
      <c r="D5" s="35">
        <f>SUM(D6)</f>
        <v>122000000</v>
      </c>
      <c r="E5" s="35">
        <f>SUM(E6)</f>
        <v>121884090</v>
      </c>
      <c r="F5" s="35">
        <f>E5-D5</f>
        <v>-115910</v>
      </c>
      <c r="G5" s="12"/>
    </row>
    <row r="6" spans="1:7" ht="18" customHeight="1">
      <c r="A6" s="69"/>
      <c r="B6" s="66"/>
      <c r="C6" s="7" t="s">
        <v>4</v>
      </c>
      <c r="D6" s="35">
        <v>122000000</v>
      </c>
      <c r="E6" s="35">
        <v>121884090</v>
      </c>
      <c r="F6" s="35">
        <f aca="true" t="shared" si="0" ref="F6:F71">E6-D6</f>
        <v>-115910</v>
      </c>
      <c r="G6" s="12"/>
    </row>
    <row r="7" spans="1:7" ht="18" customHeight="1">
      <c r="A7" s="69"/>
      <c r="B7" s="66"/>
      <c r="C7" s="7" t="s">
        <v>5</v>
      </c>
      <c r="D7" s="35">
        <f>SUM(D8)</f>
        <v>0</v>
      </c>
      <c r="E7" s="35">
        <f>SUM(E8)</f>
        <v>0</v>
      </c>
      <c r="F7" s="35">
        <f t="shared" si="0"/>
        <v>0</v>
      </c>
      <c r="G7" s="12"/>
    </row>
    <row r="8" spans="1:7" ht="18" customHeight="1">
      <c r="A8" s="69"/>
      <c r="B8" s="66"/>
      <c r="C8" s="7" t="s">
        <v>6</v>
      </c>
      <c r="D8" s="35">
        <v>0</v>
      </c>
      <c r="E8" s="35">
        <v>0</v>
      </c>
      <c r="F8" s="35">
        <f t="shared" si="0"/>
        <v>0</v>
      </c>
      <c r="G8" s="12"/>
    </row>
    <row r="9" spans="1:7" ht="18" customHeight="1">
      <c r="A9" s="69"/>
      <c r="B9" s="66"/>
      <c r="C9" s="7" t="s">
        <v>7</v>
      </c>
      <c r="D9" s="35">
        <f>SUM(D10)</f>
        <v>2400000</v>
      </c>
      <c r="E9" s="35">
        <f>SUM(E10)</f>
        <v>2461100</v>
      </c>
      <c r="F9" s="35">
        <f t="shared" si="0"/>
        <v>61100</v>
      </c>
      <c r="G9" s="12"/>
    </row>
    <row r="10" spans="1:7" ht="18" customHeight="1">
      <c r="A10" s="69"/>
      <c r="B10" s="66"/>
      <c r="C10" s="7" t="s">
        <v>8</v>
      </c>
      <c r="D10" s="35">
        <v>2400000</v>
      </c>
      <c r="E10" s="35">
        <v>2461100</v>
      </c>
      <c r="F10" s="35">
        <f t="shared" si="0"/>
        <v>61100</v>
      </c>
      <c r="G10" s="12"/>
    </row>
    <row r="11" spans="1:7" ht="18" customHeight="1">
      <c r="A11" s="69"/>
      <c r="B11" s="66"/>
      <c r="C11" s="7" t="s">
        <v>9</v>
      </c>
      <c r="D11" s="35">
        <f>SUM(D12)</f>
        <v>10000000</v>
      </c>
      <c r="E11" s="35">
        <f>SUM(E12)</f>
        <v>10332000</v>
      </c>
      <c r="F11" s="35">
        <f t="shared" si="0"/>
        <v>332000</v>
      </c>
      <c r="G11" s="12"/>
    </row>
    <row r="12" spans="1:7" ht="18" customHeight="1">
      <c r="A12" s="69"/>
      <c r="B12" s="66"/>
      <c r="C12" s="7" t="s">
        <v>10</v>
      </c>
      <c r="D12" s="35">
        <v>10000000</v>
      </c>
      <c r="E12" s="35">
        <v>10332000</v>
      </c>
      <c r="F12" s="35">
        <f t="shared" si="0"/>
        <v>332000</v>
      </c>
      <c r="G12" s="12"/>
    </row>
    <row r="13" spans="1:7" ht="18" customHeight="1">
      <c r="A13" s="69"/>
      <c r="B13" s="66"/>
      <c r="C13" s="7" t="s">
        <v>11</v>
      </c>
      <c r="D13" s="35">
        <f>SUM(D14:D16)</f>
        <v>846000</v>
      </c>
      <c r="E13" s="35">
        <f>SUM(E14:E16)</f>
        <v>820023</v>
      </c>
      <c r="F13" s="35">
        <f t="shared" si="0"/>
        <v>-25977</v>
      </c>
      <c r="G13" s="12"/>
    </row>
    <row r="14" spans="1:7" ht="18" customHeight="1">
      <c r="A14" s="69"/>
      <c r="B14" s="66"/>
      <c r="C14" s="7" t="s">
        <v>12</v>
      </c>
      <c r="D14" s="35">
        <v>100000</v>
      </c>
      <c r="E14" s="35">
        <v>69700</v>
      </c>
      <c r="F14" s="35">
        <f t="shared" si="0"/>
        <v>-30300</v>
      </c>
      <c r="G14" s="12"/>
    </row>
    <row r="15" spans="1:7" ht="18" customHeight="1">
      <c r="A15" s="69"/>
      <c r="B15" s="66"/>
      <c r="C15" s="7" t="s">
        <v>13</v>
      </c>
      <c r="D15" s="35">
        <v>744000</v>
      </c>
      <c r="E15" s="35">
        <v>748000</v>
      </c>
      <c r="F15" s="35">
        <f t="shared" si="0"/>
        <v>4000</v>
      </c>
      <c r="G15" s="12"/>
    </row>
    <row r="16" spans="1:7" ht="18" customHeight="1">
      <c r="A16" s="69"/>
      <c r="B16" s="66"/>
      <c r="C16" s="7" t="s">
        <v>14</v>
      </c>
      <c r="D16" s="35">
        <v>2000</v>
      </c>
      <c r="E16" s="35">
        <v>2323</v>
      </c>
      <c r="F16" s="35">
        <f t="shared" si="0"/>
        <v>323</v>
      </c>
      <c r="G16" s="12"/>
    </row>
    <row r="17" spans="1:7" ht="18" customHeight="1">
      <c r="A17" s="69"/>
      <c r="B17" s="66"/>
      <c r="C17" s="7" t="s">
        <v>93</v>
      </c>
      <c r="D17" s="35">
        <f>D5+D7+D9+D11+D13</f>
        <v>135246000</v>
      </c>
      <c r="E17" s="35">
        <f>E5+E7+E9+E11+E13</f>
        <v>135497213</v>
      </c>
      <c r="F17" s="35">
        <f t="shared" si="0"/>
        <v>251213</v>
      </c>
      <c r="G17" s="12"/>
    </row>
    <row r="18" spans="1:7" ht="18" customHeight="1">
      <c r="A18" s="69"/>
      <c r="B18" s="66" t="s">
        <v>60</v>
      </c>
      <c r="C18" s="7" t="s">
        <v>17</v>
      </c>
      <c r="D18" s="35">
        <f>SUM(D19:D22)</f>
        <v>92500000</v>
      </c>
      <c r="E18" s="35">
        <f>SUM(E19:E22)</f>
        <v>91538940</v>
      </c>
      <c r="F18" s="35">
        <f t="shared" si="0"/>
        <v>-961060</v>
      </c>
      <c r="G18" s="12"/>
    </row>
    <row r="19" spans="1:7" ht="18" customHeight="1">
      <c r="A19" s="69"/>
      <c r="B19" s="66"/>
      <c r="C19" s="7" t="s">
        <v>70</v>
      </c>
      <c r="D19" s="35">
        <v>67000000</v>
      </c>
      <c r="E19" s="35">
        <v>66548974</v>
      </c>
      <c r="F19" s="35">
        <f t="shared" si="0"/>
        <v>-451026</v>
      </c>
      <c r="G19" s="12"/>
    </row>
    <row r="20" spans="1:7" ht="18" customHeight="1">
      <c r="A20" s="69"/>
      <c r="B20" s="66"/>
      <c r="C20" s="7" t="s">
        <v>18</v>
      </c>
      <c r="D20" s="35">
        <v>14000000</v>
      </c>
      <c r="E20" s="35">
        <v>13754984</v>
      </c>
      <c r="F20" s="35">
        <f t="shared" si="0"/>
        <v>-245016</v>
      </c>
      <c r="G20" s="12"/>
    </row>
    <row r="21" spans="1:7" ht="18" customHeight="1">
      <c r="A21" s="69"/>
      <c r="B21" s="66"/>
      <c r="C21" s="7" t="s">
        <v>19</v>
      </c>
      <c r="D21" s="35">
        <v>0</v>
      </c>
      <c r="E21" s="35">
        <v>0</v>
      </c>
      <c r="F21" s="35">
        <f t="shared" si="0"/>
        <v>0</v>
      </c>
      <c r="G21" s="12"/>
    </row>
    <row r="22" spans="1:7" ht="18" customHeight="1">
      <c r="A22" s="69"/>
      <c r="B22" s="66"/>
      <c r="C22" s="7" t="s">
        <v>21</v>
      </c>
      <c r="D22" s="35">
        <v>11500000</v>
      </c>
      <c r="E22" s="35">
        <v>11234982</v>
      </c>
      <c r="F22" s="35">
        <f t="shared" si="0"/>
        <v>-265018</v>
      </c>
      <c r="G22" s="12"/>
    </row>
    <row r="23" spans="1:7" ht="18" customHeight="1">
      <c r="A23" s="69"/>
      <c r="B23" s="66"/>
      <c r="C23" s="7" t="s">
        <v>22</v>
      </c>
      <c r="D23" s="35">
        <f>SUM(D24:D39)</f>
        <v>25950000</v>
      </c>
      <c r="E23" s="35">
        <f>SUM(E24:E39)</f>
        <v>24375239</v>
      </c>
      <c r="F23" s="35">
        <f t="shared" si="0"/>
        <v>-1574761</v>
      </c>
      <c r="G23" s="12"/>
    </row>
    <row r="24" spans="1:7" ht="18" customHeight="1">
      <c r="A24" s="69"/>
      <c r="B24" s="66"/>
      <c r="C24" s="7" t="s">
        <v>23</v>
      </c>
      <c r="D24" s="35">
        <v>900000</v>
      </c>
      <c r="E24" s="35">
        <v>946884</v>
      </c>
      <c r="F24" s="35">
        <f t="shared" si="0"/>
        <v>46884</v>
      </c>
      <c r="G24" s="12"/>
    </row>
    <row r="25" spans="1:7" ht="18" customHeight="1">
      <c r="A25" s="69"/>
      <c r="B25" s="66"/>
      <c r="C25" s="7" t="s">
        <v>24</v>
      </c>
      <c r="D25" s="35">
        <v>400000</v>
      </c>
      <c r="E25" s="35">
        <v>319000</v>
      </c>
      <c r="F25" s="35">
        <f t="shared" si="0"/>
        <v>-81000</v>
      </c>
      <c r="G25" s="12"/>
    </row>
    <row r="26" spans="1:7" ht="18" customHeight="1">
      <c r="A26" s="69"/>
      <c r="B26" s="66"/>
      <c r="C26" s="7" t="s">
        <v>25</v>
      </c>
      <c r="D26" s="35">
        <v>100000</v>
      </c>
      <c r="E26" s="35">
        <v>35225</v>
      </c>
      <c r="F26" s="35">
        <f t="shared" si="0"/>
        <v>-64775</v>
      </c>
      <c r="G26" s="12"/>
    </row>
    <row r="27" spans="1:7" ht="18" customHeight="1">
      <c r="A27" s="69"/>
      <c r="B27" s="66"/>
      <c r="C27" s="7" t="s">
        <v>26</v>
      </c>
      <c r="D27" s="35">
        <v>900000</v>
      </c>
      <c r="E27" s="35">
        <v>958536</v>
      </c>
      <c r="F27" s="35">
        <f t="shared" si="0"/>
        <v>58536</v>
      </c>
      <c r="G27" s="12"/>
    </row>
    <row r="28" spans="1:7" ht="18" customHeight="1">
      <c r="A28" s="69"/>
      <c r="B28" s="66"/>
      <c r="C28" s="7" t="s">
        <v>27</v>
      </c>
      <c r="D28" s="35">
        <v>200000</v>
      </c>
      <c r="E28" s="35">
        <v>204449</v>
      </c>
      <c r="F28" s="35">
        <f t="shared" si="0"/>
        <v>4449</v>
      </c>
      <c r="G28" s="12"/>
    </row>
    <row r="29" spans="1:7" ht="18" customHeight="1">
      <c r="A29" s="69"/>
      <c r="B29" s="66"/>
      <c r="C29" s="7" t="s">
        <v>28</v>
      </c>
      <c r="D29" s="35">
        <v>500000</v>
      </c>
      <c r="E29" s="35">
        <v>478732</v>
      </c>
      <c r="F29" s="35">
        <f t="shared" si="0"/>
        <v>-21268</v>
      </c>
      <c r="G29" s="12"/>
    </row>
    <row r="30" spans="1:7" ht="18" customHeight="1">
      <c r="A30" s="69"/>
      <c r="B30" s="66"/>
      <c r="C30" s="7" t="s">
        <v>29</v>
      </c>
      <c r="D30" s="35">
        <v>500000</v>
      </c>
      <c r="E30" s="35">
        <v>368588</v>
      </c>
      <c r="F30" s="35">
        <f t="shared" si="0"/>
        <v>-131412</v>
      </c>
      <c r="G30" s="12"/>
    </row>
    <row r="31" spans="1:7" ht="18" customHeight="1">
      <c r="A31" s="69"/>
      <c r="B31" s="66"/>
      <c r="C31" s="7" t="s">
        <v>31</v>
      </c>
      <c r="D31" s="35">
        <v>2100000</v>
      </c>
      <c r="E31" s="35">
        <v>1994120</v>
      </c>
      <c r="F31" s="35">
        <f t="shared" si="0"/>
        <v>-105880</v>
      </c>
      <c r="G31" s="12"/>
    </row>
    <row r="32" spans="1:7" ht="18" customHeight="1">
      <c r="A32" s="69"/>
      <c r="B32" s="66"/>
      <c r="C32" s="7" t="s">
        <v>32</v>
      </c>
      <c r="D32" s="35">
        <v>1800000</v>
      </c>
      <c r="E32" s="35">
        <v>1728490</v>
      </c>
      <c r="F32" s="35">
        <f>E32-D32</f>
        <v>-71510</v>
      </c>
      <c r="G32" s="12"/>
    </row>
    <row r="33" spans="1:7" ht="18" customHeight="1">
      <c r="A33" s="69"/>
      <c r="B33" s="66"/>
      <c r="C33" s="7" t="s">
        <v>33</v>
      </c>
      <c r="D33" s="35">
        <v>2000000</v>
      </c>
      <c r="E33" s="35">
        <v>1788240</v>
      </c>
      <c r="F33" s="35">
        <f t="shared" si="0"/>
        <v>-211760</v>
      </c>
      <c r="G33" s="12"/>
    </row>
    <row r="34" spans="1:7" ht="18" customHeight="1">
      <c r="A34" s="69"/>
      <c r="B34" s="66"/>
      <c r="C34" s="7" t="s">
        <v>34</v>
      </c>
      <c r="D34" s="35">
        <v>10400000</v>
      </c>
      <c r="E34" s="35">
        <v>10608522</v>
      </c>
      <c r="F34" s="35">
        <f t="shared" si="0"/>
        <v>208522</v>
      </c>
      <c r="G34" s="12"/>
    </row>
    <row r="35" spans="1:7" ht="18" customHeight="1">
      <c r="A35" s="69"/>
      <c r="B35" s="66"/>
      <c r="C35" s="7" t="s">
        <v>35</v>
      </c>
      <c r="D35" s="35">
        <v>4200000</v>
      </c>
      <c r="E35" s="35">
        <v>4200000</v>
      </c>
      <c r="F35" s="35">
        <f t="shared" si="0"/>
        <v>0</v>
      </c>
      <c r="G35" s="12"/>
    </row>
    <row r="36" spans="1:7" ht="18" customHeight="1">
      <c r="A36" s="69"/>
      <c r="B36" s="66"/>
      <c r="C36" s="7" t="s">
        <v>203</v>
      </c>
      <c r="D36" s="35">
        <v>120000</v>
      </c>
      <c r="E36" s="35">
        <v>115605</v>
      </c>
      <c r="F36" s="35">
        <f t="shared" si="0"/>
        <v>-4395</v>
      </c>
      <c r="G36" s="12"/>
    </row>
    <row r="37" spans="1:7" ht="18" customHeight="1">
      <c r="A37" s="69"/>
      <c r="B37" s="66"/>
      <c r="C37" s="7" t="s">
        <v>205</v>
      </c>
      <c r="D37" s="35">
        <v>1000000</v>
      </c>
      <c r="E37" s="35">
        <v>79205</v>
      </c>
      <c r="F37" s="35">
        <f t="shared" si="0"/>
        <v>-920795</v>
      </c>
      <c r="G37" s="12"/>
    </row>
    <row r="38" spans="1:7" ht="18" customHeight="1">
      <c r="A38" s="69"/>
      <c r="B38" s="66"/>
      <c r="C38" s="7" t="s">
        <v>207</v>
      </c>
      <c r="D38" s="35">
        <v>30000</v>
      </c>
      <c r="E38" s="35">
        <v>31000</v>
      </c>
      <c r="F38" s="35">
        <f t="shared" si="0"/>
        <v>1000</v>
      </c>
      <c r="G38" s="12"/>
    </row>
    <row r="39" spans="1:7" ht="18" customHeight="1">
      <c r="A39" s="69"/>
      <c r="B39" s="66"/>
      <c r="C39" s="7" t="s">
        <v>36</v>
      </c>
      <c r="D39" s="35">
        <v>800000</v>
      </c>
      <c r="E39" s="35">
        <v>518643</v>
      </c>
      <c r="F39" s="35">
        <f t="shared" si="0"/>
        <v>-281357</v>
      </c>
      <c r="G39" s="12"/>
    </row>
    <row r="40" spans="1:7" ht="18" customHeight="1">
      <c r="A40" s="69"/>
      <c r="B40" s="66"/>
      <c r="C40" s="7" t="s">
        <v>37</v>
      </c>
      <c r="D40" s="35">
        <f>SUM(D41:D49)</f>
        <v>16066031</v>
      </c>
      <c r="E40" s="35">
        <f>SUM(E41:E49)</f>
        <v>14216361</v>
      </c>
      <c r="F40" s="35">
        <f t="shared" si="0"/>
        <v>-1849670</v>
      </c>
      <c r="G40" s="12"/>
    </row>
    <row r="41" spans="1:7" ht="18" customHeight="1">
      <c r="A41" s="69"/>
      <c r="B41" s="66"/>
      <c r="C41" s="7" t="s">
        <v>38</v>
      </c>
      <c r="D41" s="35">
        <v>7000000</v>
      </c>
      <c r="E41" s="35">
        <v>6731958</v>
      </c>
      <c r="F41" s="35">
        <f t="shared" si="0"/>
        <v>-268042</v>
      </c>
      <c r="G41" s="12"/>
    </row>
    <row r="42" spans="1:7" ht="18" customHeight="1">
      <c r="A42" s="69"/>
      <c r="B42" s="66"/>
      <c r="C42" s="7" t="s">
        <v>39</v>
      </c>
      <c r="D42" s="35">
        <v>1500000</v>
      </c>
      <c r="E42" s="35">
        <v>801130</v>
      </c>
      <c r="F42" s="35">
        <f t="shared" si="0"/>
        <v>-698870</v>
      </c>
      <c r="G42" s="12"/>
    </row>
    <row r="43" spans="1:7" ht="18" customHeight="1">
      <c r="A43" s="69"/>
      <c r="B43" s="66"/>
      <c r="C43" s="7" t="s">
        <v>40</v>
      </c>
      <c r="D43" s="35">
        <v>1000000</v>
      </c>
      <c r="E43" s="35">
        <v>509152</v>
      </c>
      <c r="F43" s="35">
        <f t="shared" si="0"/>
        <v>-490848</v>
      </c>
      <c r="G43" s="12"/>
    </row>
    <row r="44" spans="1:7" ht="18" customHeight="1">
      <c r="A44" s="69"/>
      <c r="B44" s="66"/>
      <c r="C44" s="7" t="s">
        <v>27</v>
      </c>
      <c r="D44" s="35">
        <v>1800000</v>
      </c>
      <c r="E44" s="35">
        <v>1840050</v>
      </c>
      <c r="F44" s="35">
        <f t="shared" si="0"/>
        <v>40050</v>
      </c>
      <c r="G44" s="12"/>
    </row>
    <row r="45" spans="1:7" ht="18" customHeight="1">
      <c r="A45" s="69"/>
      <c r="B45" s="66"/>
      <c r="C45" s="7" t="s">
        <v>41</v>
      </c>
      <c r="D45" s="35">
        <v>700000</v>
      </c>
      <c r="E45" s="35">
        <v>558840</v>
      </c>
      <c r="F45" s="35">
        <f t="shared" si="0"/>
        <v>-141160</v>
      </c>
      <c r="G45" s="12"/>
    </row>
    <row r="46" spans="1:7" ht="18" customHeight="1">
      <c r="A46" s="69"/>
      <c r="B46" s="66"/>
      <c r="C46" s="7" t="s">
        <v>213</v>
      </c>
      <c r="D46" s="35">
        <v>100000</v>
      </c>
      <c r="E46" s="35">
        <v>74281</v>
      </c>
      <c r="F46" s="35">
        <f>E46-D46</f>
        <v>-25719</v>
      </c>
      <c r="G46" s="12"/>
    </row>
    <row r="47" spans="1:7" ht="18" customHeight="1">
      <c r="A47" s="69"/>
      <c r="B47" s="66"/>
      <c r="C47" s="7" t="s">
        <v>26</v>
      </c>
      <c r="D47" s="35">
        <v>2500000</v>
      </c>
      <c r="E47" s="35">
        <v>2264919</v>
      </c>
      <c r="F47" s="35">
        <f t="shared" si="0"/>
        <v>-235081</v>
      </c>
      <c r="G47" s="12"/>
    </row>
    <row r="48" spans="1:7" ht="18" customHeight="1">
      <c r="A48" s="69"/>
      <c r="B48" s="66"/>
      <c r="C48" s="7" t="s">
        <v>36</v>
      </c>
      <c r="D48" s="35">
        <v>30000</v>
      </c>
      <c r="E48" s="35">
        <v>0</v>
      </c>
      <c r="F48" s="35">
        <f t="shared" si="0"/>
        <v>-30000</v>
      </c>
      <c r="G48" s="12"/>
    </row>
    <row r="49" spans="1:7" ht="18" customHeight="1">
      <c r="A49" s="69"/>
      <c r="B49" s="66"/>
      <c r="C49" s="7" t="s">
        <v>80</v>
      </c>
      <c r="D49" s="35">
        <v>1436031</v>
      </c>
      <c r="E49" s="35">
        <v>1436031</v>
      </c>
      <c r="F49" s="35">
        <f t="shared" si="0"/>
        <v>0</v>
      </c>
      <c r="G49" s="12"/>
    </row>
    <row r="50" spans="1:7" ht="18" customHeight="1">
      <c r="A50" s="69"/>
      <c r="B50" s="66"/>
      <c r="C50" s="7" t="s">
        <v>43</v>
      </c>
      <c r="D50" s="35">
        <v>0</v>
      </c>
      <c r="E50" s="35">
        <v>0</v>
      </c>
      <c r="F50" s="35">
        <f t="shared" si="0"/>
        <v>0</v>
      </c>
      <c r="G50" s="12"/>
    </row>
    <row r="51" spans="1:7" ht="18" customHeight="1">
      <c r="A51" s="69"/>
      <c r="B51" s="66"/>
      <c r="C51" s="7" t="s">
        <v>44</v>
      </c>
      <c r="D51" s="35">
        <v>0</v>
      </c>
      <c r="E51" s="35">
        <v>0</v>
      </c>
      <c r="F51" s="35">
        <f t="shared" si="0"/>
        <v>0</v>
      </c>
      <c r="G51" s="12"/>
    </row>
    <row r="52" spans="1:7" ht="18" customHeight="1">
      <c r="A52" s="69"/>
      <c r="B52" s="66"/>
      <c r="C52" s="7" t="s">
        <v>45</v>
      </c>
      <c r="D52" s="35">
        <v>0</v>
      </c>
      <c r="E52" s="35">
        <v>0</v>
      </c>
      <c r="F52" s="35">
        <f t="shared" si="0"/>
        <v>0</v>
      </c>
      <c r="G52" s="12"/>
    </row>
    <row r="53" spans="1:7" ht="18" customHeight="1">
      <c r="A53" s="69"/>
      <c r="B53" s="66"/>
      <c r="C53" s="7" t="s">
        <v>94</v>
      </c>
      <c r="D53" s="35">
        <f>D18+D23+D40+D50+D51+D52</f>
        <v>134516031</v>
      </c>
      <c r="E53" s="35">
        <f>E18+E23+E40+E50+E51+E52</f>
        <v>130130540</v>
      </c>
      <c r="F53" s="35">
        <f t="shared" si="0"/>
        <v>-4385491</v>
      </c>
      <c r="G53" s="12"/>
    </row>
    <row r="54" spans="1:7" ht="18" customHeight="1">
      <c r="A54" s="69"/>
      <c r="B54" s="54" t="s">
        <v>95</v>
      </c>
      <c r="C54" s="54"/>
      <c r="D54" s="35">
        <f>D17-D53</f>
        <v>729969</v>
      </c>
      <c r="E54" s="35">
        <f>E17-E53</f>
        <v>5366673</v>
      </c>
      <c r="F54" s="35">
        <f t="shared" si="0"/>
        <v>4636704</v>
      </c>
      <c r="G54" s="12"/>
    </row>
    <row r="55" spans="1:7" ht="18" customHeight="1">
      <c r="A55" s="66" t="s">
        <v>62</v>
      </c>
      <c r="B55" s="66" t="s">
        <v>59</v>
      </c>
      <c r="C55" s="7" t="s">
        <v>46</v>
      </c>
      <c r="D55" s="35">
        <v>0</v>
      </c>
      <c r="E55" s="35">
        <v>0</v>
      </c>
      <c r="F55" s="35">
        <f t="shared" si="0"/>
        <v>0</v>
      </c>
      <c r="G55" s="12"/>
    </row>
    <row r="56" spans="1:7" ht="18" customHeight="1">
      <c r="A56" s="66"/>
      <c r="B56" s="66"/>
      <c r="C56" s="7" t="s">
        <v>96</v>
      </c>
      <c r="D56" s="35">
        <f>SUM(D55)</f>
        <v>0</v>
      </c>
      <c r="E56" s="35">
        <f>SUM(E55)</f>
        <v>0</v>
      </c>
      <c r="F56" s="35">
        <f t="shared" si="0"/>
        <v>0</v>
      </c>
      <c r="G56" s="12"/>
    </row>
    <row r="57" spans="1:7" ht="18" customHeight="1">
      <c r="A57" s="66"/>
      <c r="B57" s="66" t="s">
        <v>60</v>
      </c>
      <c r="C57" s="7" t="s">
        <v>49</v>
      </c>
      <c r="D57" s="35">
        <f>SUM(D58:D62)</f>
        <v>500000</v>
      </c>
      <c r="E57" s="35">
        <f>SUM(E58:E62)</f>
        <v>550536</v>
      </c>
      <c r="F57" s="35">
        <f>E57-D57</f>
        <v>50536</v>
      </c>
      <c r="G57" s="12"/>
    </row>
    <row r="58" spans="1:7" ht="18" customHeight="1">
      <c r="A58" s="66"/>
      <c r="B58" s="66"/>
      <c r="C58" s="7" t="s">
        <v>167</v>
      </c>
      <c r="D58" s="35">
        <v>0</v>
      </c>
      <c r="E58" s="35">
        <v>0</v>
      </c>
      <c r="F58" s="35">
        <f t="shared" si="0"/>
        <v>0</v>
      </c>
      <c r="G58" s="12"/>
    </row>
    <row r="59" spans="1:7" ht="18" customHeight="1">
      <c r="A59" s="66"/>
      <c r="B59" s="66"/>
      <c r="C59" s="7" t="s">
        <v>220</v>
      </c>
      <c r="D59" s="35">
        <v>0</v>
      </c>
      <c r="E59" s="35">
        <v>0</v>
      </c>
      <c r="F59" s="35">
        <f t="shared" si="0"/>
        <v>0</v>
      </c>
      <c r="G59" s="12"/>
    </row>
    <row r="60" spans="1:7" ht="18" customHeight="1">
      <c r="A60" s="66"/>
      <c r="B60" s="66"/>
      <c r="C60" s="7" t="s">
        <v>261</v>
      </c>
      <c r="D60" s="35">
        <v>0</v>
      </c>
      <c r="E60" s="35">
        <v>0</v>
      </c>
      <c r="F60" s="35">
        <f t="shared" si="0"/>
        <v>0</v>
      </c>
      <c r="G60" s="12"/>
    </row>
    <row r="61" spans="1:7" ht="18" customHeight="1">
      <c r="A61" s="66"/>
      <c r="B61" s="66"/>
      <c r="C61" s="7" t="s">
        <v>50</v>
      </c>
      <c r="D61" s="35">
        <v>500000</v>
      </c>
      <c r="E61" s="35">
        <v>550536</v>
      </c>
      <c r="F61" s="35">
        <f t="shared" si="0"/>
        <v>50536</v>
      </c>
      <c r="G61" s="12"/>
    </row>
    <row r="62" spans="1:7" ht="18" customHeight="1">
      <c r="A62" s="66"/>
      <c r="B62" s="66"/>
      <c r="C62" s="7" t="s">
        <v>221</v>
      </c>
      <c r="D62" s="35">
        <v>0</v>
      </c>
      <c r="E62" s="35">
        <v>0</v>
      </c>
      <c r="F62" s="35">
        <f t="shared" si="0"/>
        <v>0</v>
      </c>
      <c r="G62" s="12"/>
    </row>
    <row r="63" spans="1:7" ht="18" customHeight="1">
      <c r="A63" s="66"/>
      <c r="B63" s="66"/>
      <c r="C63" s="7" t="s">
        <v>97</v>
      </c>
      <c r="D63" s="35">
        <f>SUM(D57)</f>
        <v>500000</v>
      </c>
      <c r="E63" s="35">
        <f>SUM(E57)</f>
        <v>550536</v>
      </c>
      <c r="F63" s="35">
        <f t="shared" si="0"/>
        <v>50536</v>
      </c>
      <c r="G63" s="12"/>
    </row>
    <row r="64" spans="1:7" ht="18" customHeight="1">
      <c r="A64" s="66"/>
      <c r="B64" s="54" t="s">
        <v>98</v>
      </c>
      <c r="C64" s="54"/>
      <c r="D64" s="35">
        <f>D56-D63</f>
        <v>-500000</v>
      </c>
      <c r="E64" s="35">
        <f>E56-E63</f>
        <v>-550536</v>
      </c>
      <c r="F64" s="35">
        <f t="shared" si="0"/>
        <v>-50536</v>
      </c>
      <c r="G64" s="12"/>
    </row>
    <row r="65" spans="1:7" ht="18" customHeight="1">
      <c r="A65" s="66" t="s">
        <v>63</v>
      </c>
      <c r="B65" s="66" t="s">
        <v>59</v>
      </c>
      <c r="C65" s="7" t="s">
        <v>51</v>
      </c>
      <c r="D65" s="35">
        <v>1298347</v>
      </c>
      <c r="E65" s="35">
        <v>7448600</v>
      </c>
      <c r="F65" s="35">
        <f t="shared" si="0"/>
        <v>6150253</v>
      </c>
      <c r="G65" s="12"/>
    </row>
    <row r="66" spans="1:7" ht="18" customHeight="1">
      <c r="A66" s="66"/>
      <c r="B66" s="66"/>
      <c r="C66" s="7" t="s">
        <v>52</v>
      </c>
      <c r="D66" s="35">
        <f>SUM(D67)</f>
        <v>0</v>
      </c>
      <c r="E66" s="35">
        <f>SUM(E67)</f>
        <v>0</v>
      </c>
      <c r="F66" s="35">
        <f t="shared" si="0"/>
        <v>0</v>
      </c>
      <c r="G66" s="12"/>
    </row>
    <row r="67" spans="1:7" ht="18" customHeight="1">
      <c r="A67" s="66"/>
      <c r="B67" s="66"/>
      <c r="C67" s="7" t="s">
        <v>53</v>
      </c>
      <c r="D67" s="35">
        <v>0</v>
      </c>
      <c r="E67" s="35">
        <v>0</v>
      </c>
      <c r="F67" s="35">
        <f t="shared" si="0"/>
        <v>0</v>
      </c>
      <c r="G67" s="12"/>
    </row>
    <row r="68" spans="1:7" ht="18" customHeight="1">
      <c r="A68" s="66"/>
      <c r="B68" s="66"/>
      <c r="C68" s="7" t="s">
        <v>99</v>
      </c>
      <c r="D68" s="35">
        <f>SUM(D65:D66)</f>
        <v>1298347</v>
      </c>
      <c r="E68" s="35">
        <f>SUM(E65:E66)</f>
        <v>7448600</v>
      </c>
      <c r="F68" s="35">
        <f t="shared" si="0"/>
        <v>6150253</v>
      </c>
      <c r="G68" s="12"/>
    </row>
    <row r="69" spans="1:7" ht="18" customHeight="1">
      <c r="A69" s="66"/>
      <c r="B69" s="66" t="s">
        <v>60</v>
      </c>
      <c r="C69" s="7" t="s">
        <v>54</v>
      </c>
      <c r="D69" s="35">
        <v>7512000</v>
      </c>
      <c r="E69" s="35">
        <v>14687100</v>
      </c>
      <c r="F69" s="35">
        <f t="shared" si="0"/>
        <v>7175100</v>
      </c>
      <c r="G69" s="12"/>
    </row>
    <row r="70" spans="1:7" ht="18" customHeight="1">
      <c r="A70" s="66"/>
      <c r="B70" s="66"/>
      <c r="C70" s="7" t="s">
        <v>100</v>
      </c>
      <c r="D70" s="35">
        <f>SUM(D69)</f>
        <v>7512000</v>
      </c>
      <c r="E70" s="35">
        <f>SUM(E69)</f>
        <v>14687100</v>
      </c>
      <c r="F70" s="35">
        <f>E70-D70</f>
        <v>7175100</v>
      </c>
      <c r="G70" s="12"/>
    </row>
    <row r="71" spans="1:7" ht="18" customHeight="1">
      <c r="A71" s="66"/>
      <c r="B71" s="54" t="s">
        <v>101</v>
      </c>
      <c r="C71" s="54"/>
      <c r="D71" s="35">
        <f>D68-D70</f>
        <v>-6213653</v>
      </c>
      <c r="E71" s="35">
        <f>E68-E70</f>
        <v>-7238500</v>
      </c>
      <c r="F71" s="35">
        <f t="shared" si="0"/>
        <v>-1024847</v>
      </c>
      <c r="G71" s="12"/>
    </row>
    <row r="72" spans="1:7" ht="18" customHeight="1">
      <c r="A72" s="54" t="s">
        <v>102</v>
      </c>
      <c r="B72" s="54"/>
      <c r="C72" s="54"/>
      <c r="D72" s="35">
        <v>0</v>
      </c>
      <c r="E72" s="35">
        <v>0</v>
      </c>
      <c r="F72" s="35">
        <f>E72-D72</f>
        <v>0</v>
      </c>
      <c r="G72" s="12"/>
    </row>
    <row r="73" spans="1:7" ht="18" customHeight="1">
      <c r="A73" s="54" t="s">
        <v>103</v>
      </c>
      <c r="B73" s="54"/>
      <c r="C73" s="54"/>
      <c r="D73" s="35">
        <f>D54+D64+D71-D72</f>
        <v>-5983684</v>
      </c>
      <c r="E73" s="35">
        <f>E54+E64+E71-E72</f>
        <v>-2422363</v>
      </c>
      <c r="F73" s="35">
        <f>E73-D73</f>
        <v>3561321</v>
      </c>
      <c r="G73" s="12"/>
    </row>
    <row r="74" spans="1:7" ht="18" customHeight="1">
      <c r="A74" s="3"/>
      <c r="B74" s="3"/>
      <c r="C74" s="3"/>
      <c r="D74" s="36"/>
      <c r="E74" s="36"/>
      <c r="F74" s="36"/>
      <c r="G74" s="5"/>
    </row>
    <row r="75" spans="1:7" ht="18" customHeight="1">
      <c r="A75" s="54" t="s">
        <v>104</v>
      </c>
      <c r="B75" s="54"/>
      <c r="C75" s="54"/>
      <c r="D75" s="35">
        <v>5983684</v>
      </c>
      <c r="E75" s="35">
        <v>5983684</v>
      </c>
      <c r="F75" s="35">
        <f>E75-D75</f>
        <v>0</v>
      </c>
      <c r="G75" s="12"/>
    </row>
    <row r="76" spans="1:7" ht="18" customHeight="1">
      <c r="A76" s="47" t="s">
        <v>105</v>
      </c>
      <c r="B76" s="47"/>
      <c r="C76" s="47"/>
      <c r="D76" s="35">
        <f>D73+D75</f>
        <v>0</v>
      </c>
      <c r="E76" s="35">
        <f>E73+E75</f>
        <v>3561321</v>
      </c>
      <c r="F76" s="35">
        <f>E76-D76</f>
        <v>3561321</v>
      </c>
      <c r="G76" s="12"/>
    </row>
  </sheetData>
  <sheetProtection/>
  <mergeCells count="20">
    <mergeCell ref="A1:G1"/>
    <mergeCell ref="A2:G2"/>
    <mergeCell ref="F3:G3"/>
    <mergeCell ref="A4:C4"/>
    <mergeCell ref="B54:C54"/>
    <mergeCell ref="B64:C64"/>
    <mergeCell ref="A55:A64"/>
    <mergeCell ref="B5:B17"/>
    <mergeCell ref="B18:B53"/>
    <mergeCell ref="A5:A54"/>
    <mergeCell ref="B55:B56"/>
    <mergeCell ref="B57:B63"/>
    <mergeCell ref="A72:C72"/>
    <mergeCell ref="A73:C73"/>
    <mergeCell ref="A75:C75"/>
    <mergeCell ref="A76:C76"/>
    <mergeCell ref="A65:A71"/>
    <mergeCell ref="B65:B68"/>
    <mergeCell ref="B69:B70"/>
    <mergeCell ref="B71:C7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pane xSplit="3" ySplit="4" topLeftCell="D6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7" sqref="D7"/>
    </sheetView>
  </sheetViews>
  <sheetFormatPr defaultColWidth="9.00390625" defaultRowHeight="18" customHeight="1"/>
  <cols>
    <col min="1" max="2" width="4.625" style="2" customWidth="1"/>
    <col min="3" max="3" width="33.00390625" style="2" bestFit="1" customWidth="1"/>
    <col min="4" max="6" width="15.625" style="2" customWidth="1"/>
    <col min="7" max="16384" width="9.00390625" style="2" customWidth="1"/>
  </cols>
  <sheetData>
    <row r="1" spans="1:6" ht="18" customHeight="1">
      <c r="A1" s="71" t="s">
        <v>92</v>
      </c>
      <c r="B1" s="71"/>
      <c r="C1" s="71"/>
      <c r="D1" s="71"/>
      <c r="E1" s="71"/>
      <c r="F1" s="71"/>
    </row>
    <row r="2" spans="1:6" ht="18" customHeight="1">
      <c r="A2" s="72" t="s">
        <v>288</v>
      </c>
      <c r="B2" s="72"/>
      <c r="C2" s="72"/>
      <c r="D2" s="72"/>
      <c r="E2" s="72"/>
      <c r="F2" s="72"/>
    </row>
    <row r="3" spans="1:6" ht="18" customHeight="1">
      <c r="A3" s="4"/>
      <c r="B3" s="4"/>
      <c r="C3" s="4"/>
      <c r="D3" s="4"/>
      <c r="E3" s="48" t="s">
        <v>58</v>
      </c>
      <c r="F3" s="48"/>
    </row>
    <row r="4" spans="1:6" ht="18" customHeight="1">
      <c r="A4" s="68" t="s">
        <v>0</v>
      </c>
      <c r="B4" s="68"/>
      <c r="C4" s="68"/>
      <c r="D4" s="6" t="s">
        <v>172</v>
      </c>
      <c r="E4" s="6" t="s">
        <v>173</v>
      </c>
      <c r="F4" s="6" t="s">
        <v>109</v>
      </c>
    </row>
    <row r="5" spans="1:6" ht="18" customHeight="1">
      <c r="A5" s="66" t="s">
        <v>75</v>
      </c>
      <c r="B5" s="66" t="s">
        <v>59</v>
      </c>
      <c r="C5" s="7" t="s">
        <v>64</v>
      </c>
      <c r="D5" s="35">
        <f>SUM(D6)</f>
        <v>123884090</v>
      </c>
      <c r="E5" s="35">
        <f>SUM(E6)</f>
        <v>126370470</v>
      </c>
      <c r="F5" s="35">
        <f>D5-E5</f>
        <v>-2486380</v>
      </c>
    </row>
    <row r="6" spans="1:6" ht="18" customHeight="1">
      <c r="A6" s="66"/>
      <c r="B6" s="66"/>
      <c r="C6" s="7" t="s">
        <v>4</v>
      </c>
      <c r="D6" s="35">
        <v>123884090</v>
      </c>
      <c r="E6" s="35">
        <v>126370470</v>
      </c>
      <c r="F6" s="35">
        <f aca="true" t="shared" si="0" ref="F6:F44">D6-E6</f>
        <v>-2486380</v>
      </c>
    </row>
    <row r="7" spans="1:6" ht="18" customHeight="1">
      <c r="A7" s="66"/>
      <c r="B7" s="66"/>
      <c r="C7" s="7" t="s">
        <v>5</v>
      </c>
      <c r="D7" s="35">
        <f>SUM(D8)</f>
        <v>0</v>
      </c>
      <c r="E7" s="35">
        <f>SUM(E8)</f>
        <v>0</v>
      </c>
      <c r="F7" s="35">
        <f t="shared" si="0"/>
        <v>0</v>
      </c>
    </row>
    <row r="8" spans="1:6" ht="18" customHeight="1">
      <c r="A8" s="66"/>
      <c r="B8" s="66"/>
      <c r="C8" s="7" t="s">
        <v>6</v>
      </c>
      <c r="D8" s="35">
        <v>0</v>
      </c>
      <c r="E8" s="35">
        <v>0</v>
      </c>
      <c r="F8" s="35">
        <f t="shared" si="0"/>
        <v>0</v>
      </c>
    </row>
    <row r="9" spans="1:6" ht="18" customHeight="1">
      <c r="A9" s="66"/>
      <c r="B9" s="66"/>
      <c r="C9" s="7" t="s">
        <v>7</v>
      </c>
      <c r="D9" s="35">
        <f>SUM(D10)</f>
        <v>2461100</v>
      </c>
      <c r="E9" s="35">
        <f>SUM(E10)</f>
        <v>331600</v>
      </c>
      <c r="F9" s="35">
        <f t="shared" si="0"/>
        <v>2129500</v>
      </c>
    </row>
    <row r="10" spans="1:6" ht="18" customHeight="1">
      <c r="A10" s="66"/>
      <c r="B10" s="66"/>
      <c r="C10" s="7" t="s">
        <v>8</v>
      </c>
      <c r="D10" s="35">
        <v>2461100</v>
      </c>
      <c r="E10" s="35">
        <v>331600</v>
      </c>
      <c r="F10" s="35">
        <f t="shared" si="0"/>
        <v>2129500</v>
      </c>
    </row>
    <row r="11" spans="1:6" ht="18" customHeight="1">
      <c r="A11" s="66"/>
      <c r="B11" s="66"/>
      <c r="C11" s="7" t="s">
        <v>9</v>
      </c>
      <c r="D11" s="35">
        <f>SUM(D12)</f>
        <v>10332000</v>
      </c>
      <c r="E11" s="35">
        <f>SUM(E12)</f>
        <v>12100000</v>
      </c>
      <c r="F11" s="35">
        <f t="shared" si="0"/>
        <v>-1768000</v>
      </c>
    </row>
    <row r="12" spans="1:6" ht="18" customHeight="1">
      <c r="A12" s="66"/>
      <c r="B12" s="66"/>
      <c r="C12" s="7" t="s">
        <v>10</v>
      </c>
      <c r="D12" s="35">
        <v>10332000</v>
      </c>
      <c r="E12" s="35">
        <v>12100000</v>
      </c>
      <c r="F12" s="35">
        <f t="shared" si="0"/>
        <v>-1768000</v>
      </c>
    </row>
    <row r="13" spans="1:6" ht="18" customHeight="1">
      <c r="A13" s="66"/>
      <c r="B13" s="66"/>
      <c r="C13" s="7" t="s">
        <v>65</v>
      </c>
      <c r="D13" s="35">
        <f>SUM(D14:D15)</f>
        <v>817700</v>
      </c>
      <c r="E13" s="35">
        <f>SUM(E14:E15)</f>
        <v>998046</v>
      </c>
      <c r="F13" s="35">
        <f t="shared" si="0"/>
        <v>-180346</v>
      </c>
    </row>
    <row r="14" spans="1:6" ht="18" customHeight="1">
      <c r="A14" s="66"/>
      <c r="B14" s="66"/>
      <c r="C14" s="7" t="s">
        <v>66</v>
      </c>
      <c r="D14" s="35">
        <v>69700</v>
      </c>
      <c r="E14" s="35">
        <v>256046</v>
      </c>
      <c r="F14" s="35">
        <f t="shared" si="0"/>
        <v>-186346</v>
      </c>
    </row>
    <row r="15" spans="1:6" ht="18" customHeight="1">
      <c r="A15" s="66"/>
      <c r="B15" s="66"/>
      <c r="C15" s="7" t="s">
        <v>67</v>
      </c>
      <c r="D15" s="35">
        <v>748000</v>
      </c>
      <c r="E15" s="35">
        <v>742000</v>
      </c>
      <c r="F15" s="35">
        <f t="shared" si="0"/>
        <v>6000</v>
      </c>
    </row>
    <row r="16" spans="1:6" ht="18" customHeight="1">
      <c r="A16" s="66"/>
      <c r="B16" s="66"/>
      <c r="C16" s="7" t="s">
        <v>149</v>
      </c>
      <c r="D16" s="35">
        <f>D5+D7+D9+D11+D13</f>
        <v>137494890</v>
      </c>
      <c r="E16" s="35">
        <f>E5+E7+E9+E11+E13</f>
        <v>139800116</v>
      </c>
      <c r="F16" s="35">
        <f t="shared" si="0"/>
        <v>-2305226</v>
      </c>
    </row>
    <row r="17" spans="1:6" ht="18" customHeight="1">
      <c r="A17" s="66"/>
      <c r="B17" s="66" t="s">
        <v>60</v>
      </c>
      <c r="C17" s="7" t="s">
        <v>17</v>
      </c>
      <c r="D17" s="35">
        <f>SUM(D18:D21)</f>
        <v>91306332</v>
      </c>
      <c r="E17" s="35">
        <f>SUM(E18:E21)</f>
        <v>83003850</v>
      </c>
      <c r="F17" s="35">
        <f t="shared" si="0"/>
        <v>8302482</v>
      </c>
    </row>
    <row r="18" spans="1:6" ht="18" customHeight="1">
      <c r="A18" s="66"/>
      <c r="B18" s="66"/>
      <c r="C18" s="7" t="s">
        <v>70</v>
      </c>
      <c r="D18" s="35">
        <v>66868988</v>
      </c>
      <c r="E18" s="35">
        <v>63583804</v>
      </c>
      <c r="F18" s="35">
        <f t="shared" si="0"/>
        <v>3285184</v>
      </c>
    </row>
    <row r="19" spans="1:6" ht="18" customHeight="1">
      <c r="A19" s="66"/>
      <c r="B19" s="66"/>
      <c r="C19" s="7" t="s">
        <v>71</v>
      </c>
      <c r="D19" s="35">
        <v>13754984</v>
      </c>
      <c r="E19" s="35">
        <v>8614353</v>
      </c>
      <c r="F19" s="35">
        <f t="shared" si="0"/>
        <v>5140631</v>
      </c>
    </row>
    <row r="20" spans="1:6" ht="18" customHeight="1">
      <c r="A20" s="66"/>
      <c r="B20" s="66"/>
      <c r="C20" s="7" t="s">
        <v>19</v>
      </c>
      <c r="D20" s="35">
        <v>0</v>
      </c>
      <c r="E20" s="35">
        <v>1071420</v>
      </c>
      <c r="F20" s="35">
        <f t="shared" si="0"/>
        <v>-1071420</v>
      </c>
    </row>
    <row r="21" spans="1:6" ht="18" customHeight="1">
      <c r="A21" s="66"/>
      <c r="B21" s="66"/>
      <c r="C21" s="7" t="s">
        <v>21</v>
      </c>
      <c r="D21" s="35">
        <v>10682360</v>
      </c>
      <c r="E21" s="35">
        <v>9734273</v>
      </c>
      <c r="F21" s="35">
        <f t="shared" si="0"/>
        <v>948087</v>
      </c>
    </row>
    <row r="22" spans="1:6" ht="18" customHeight="1">
      <c r="A22" s="66"/>
      <c r="B22" s="66"/>
      <c r="C22" s="7" t="s">
        <v>22</v>
      </c>
      <c r="D22" s="35">
        <f>SUM(D23:D38)</f>
        <v>17930109</v>
      </c>
      <c r="E22" s="35">
        <f>SUM(E23:E38)</f>
        <v>19835425</v>
      </c>
      <c r="F22" s="35">
        <f t="shared" si="0"/>
        <v>-1905316</v>
      </c>
    </row>
    <row r="23" spans="1:6" ht="18" customHeight="1">
      <c r="A23" s="66"/>
      <c r="B23" s="66"/>
      <c r="C23" s="7" t="s">
        <v>23</v>
      </c>
      <c r="D23" s="35">
        <v>946884</v>
      </c>
      <c r="E23" s="35">
        <v>1004758</v>
      </c>
      <c r="F23" s="35">
        <f t="shared" si="0"/>
        <v>-57874</v>
      </c>
    </row>
    <row r="24" spans="1:6" ht="18" customHeight="1">
      <c r="A24" s="66"/>
      <c r="B24" s="66"/>
      <c r="C24" s="7" t="s">
        <v>24</v>
      </c>
      <c r="D24" s="35">
        <v>319000</v>
      </c>
      <c r="E24" s="35">
        <v>370470</v>
      </c>
      <c r="F24" s="35">
        <f>D24-E24</f>
        <v>-51470</v>
      </c>
    </row>
    <row r="25" spans="1:6" ht="18" customHeight="1">
      <c r="A25" s="66"/>
      <c r="B25" s="66"/>
      <c r="C25" s="7" t="s">
        <v>25</v>
      </c>
      <c r="D25" s="35">
        <v>35225</v>
      </c>
      <c r="E25" s="35">
        <v>116078</v>
      </c>
      <c r="F25" s="35">
        <f t="shared" si="0"/>
        <v>-80853</v>
      </c>
    </row>
    <row r="26" spans="1:6" ht="18" customHeight="1">
      <c r="A26" s="66"/>
      <c r="B26" s="66"/>
      <c r="C26" s="7" t="s">
        <v>26</v>
      </c>
      <c r="D26" s="35">
        <v>958536</v>
      </c>
      <c r="E26" s="35">
        <v>821114</v>
      </c>
      <c r="F26" s="35">
        <f t="shared" si="0"/>
        <v>137422</v>
      </c>
    </row>
    <row r="27" spans="1:6" ht="18" customHeight="1">
      <c r="A27" s="66"/>
      <c r="B27" s="66"/>
      <c r="C27" s="7" t="s">
        <v>27</v>
      </c>
      <c r="D27" s="35">
        <v>201439</v>
      </c>
      <c r="E27" s="35">
        <v>183545</v>
      </c>
      <c r="F27" s="35">
        <f t="shared" si="0"/>
        <v>17894</v>
      </c>
    </row>
    <row r="28" spans="1:6" ht="18" customHeight="1">
      <c r="A28" s="66"/>
      <c r="B28" s="66"/>
      <c r="C28" s="7" t="s">
        <v>28</v>
      </c>
      <c r="D28" s="35">
        <v>478732</v>
      </c>
      <c r="E28" s="35">
        <v>13196</v>
      </c>
      <c r="F28" s="35">
        <f t="shared" si="0"/>
        <v>465536</v>
      </c>
    </row>
    <row r="29" spans="1:6" ht="18" customHeight="1">
      <c r="A29" s="66"/>
      <c r="B29" s="66"/>
      <c r="C29" s="7" t="s">
        <v>29</v>
      </c>
      <c r="D29" s="35">
        <v>368588</v>
      </c>
      <c r="E29" s="35">
        <v>480999</v>
      </c>
      <c r="F29" s="35">
        <f t="shared" si="0"/>
        <v>-112411</v>
      </c>
    </row>
    <row r="30" spans="1:6" ht="18" customHeight="1">
      <c r="A30" s="66"/>
      <c r="B30" s="66"/>
      <c r="C30" s="7" t="s">
        <v>31</v>
      </c>
      <c r="D30" s="35">
        <v>1219220</v>
      </c>
      <c r="E30" s="35">
        <v>762350</v>
      </c>
      <c r="F30" s="35">
        <f t="shared" si="0"/>
        <v>456870</v>
      </c>
    </row>
    <row r="31" spans="1:6" ht="18" customHeight="1">
      <c r="A31" s="66"/>
      <c r="B31" s="66"/>
      <c r="C31" s="7" t="s">
        <v>32</v>
      </c>
      <c r="D31" s="35">
        <v>1821370</v>
      </c>
      <c r="E31" s="35">
        <v>918412</v>
      </c>
      <c r="F31" s="35">
        <f t="shared" si="0"/>
        <v>902958</v>
      </c>
    </row>
    <row r="32" spans="1:6" ht="18" customHeight="1">
      <c r="A32" s="66"/>
      <c r="B32" s="66"/>
      <c r="C32" s="32" t="s">
        <v>33</v>
      </c>
      <c r="D32" s="35">
        <v>1788240</v>
      </c>
      <c r="E32" s="35">
        <v>1799505</v>
      </c>
      <c r="F32" s="35">
        <f t="shared" si="0"/>
        <v>-11265</v>
      </c>
    </row>
    <row r="33" spans="1:6" ht="18" customHeight="1">
      <c r="A33" s="66"/>
      <c r="B33" s="66"/>
      <c r="C33" s="32" t="s">
        <v>35</v>
      </c>
      <c r="D33" s="35">
        <v>4200000</v>
      </c>
      <c r="E33" s="35">
        <v>3030000</v>
      </c>
      <c r="F33" s="35">
        <f t="shared" si="0"/>
        <v>1170000</v>
      </c>
    </row>
    <row r="34" spans="1:6" ht="18" customHeight="1">
      <c r="A34" s="66"/>
      <c r="B34" s="66"/>
      <c r="C34" s="7" t="s">
        <v>34</v>
      </c>
      <c r="D34" s="35">
        <v>4848422</v>
      </c>
      <c r="E34" s="35">
        <v>8925133</v>
      </c>
      <c r="F34" s="35">
        <f t="shared" si="0"/>
        <v>-4076711</v>
      </c>
    </row>
    <row r="35" spans="1:6" ht="18" customHeight="1">
      <c r="A35" s="66"/>
      <c r="B35" s="66"/>
      <c r="C35" s="7" t="s">
        <v>203</v>
      </c>
      <c r="D35" s="37">
        <v>115605</v>
      </c>
      <c r="E35" s="35">
        <v>112140</v>
      </c>
      <c r="F35" s="35">
        <f t="shared" si="0"/>
        <v>3465</v>
      </c>
    </row>
    <row r="36" spans="1:6" ht="18" customHeight="1">
      <c r="A36" s="66"/>
      <c r="B36" s="66"/>
      <c r="C36" s="7" t="s">
        <v>205</v>
      </c>
      <c r="D36" s="37">
        <v>79205</v>
      </c>
      <c r="E36" s="35">
        <v>558329</v>
      </c>
      <c r="F36" s="35">
        <f t="shared" si="0"/>
        <v>-479124</v>
      </c>
    </row>
    <row r="37" spans="1:6" ht="18" customHeight="1">
      <c r="A37" s="66"/>
      <c r="B37" s="66"/>
      <c r="C37" s="7" t="s">
        <v>207</v>
      </c>
      <c r="D37" s="37">
        <v>31000</v>
      </c>
      <c r="E37" s="35">
        <v>12525</v>
      </c>
      <c r="F37" s="35">
        <f t="shared" si="0"/>
        <v>18475</v>
      </c>
    </row>
    <row r="38" spans="1:6" ht="18" customHeight="1">
      <c r="A38" s="66"/>
      <c r="B38" s="66"/>
      <c r="C38" s="7" t="s">
        <v>36</v>
      </c>
      <c r="D38" s="35">
        <v>518643</v>
      </c>
      <c r="E38" s="35">
        <v>726871</v>
      </c>
      <c r="F38" s="35">
        <f t="shared" si="0"/>
        <v>-208228</v>
      </c>
    </row>
    <row r="39" spans="1:6" ht="18" customHeight="1">
      <c r="A39" s="66"/>
      <c r="B39" s="66"/>
      <c r="C39" s="7" t="s">
        <v>37</v>
      </c>
      <c r="D39" s="35">
        <f>SUM(D40:D47)</f>
        <v>12780738</v>
      </c>
      <c r="E39" s="35">
        <f>SUM(E40:E47)</f>
        <v>13816368</v>
      </c>
      <c r="F39" s="35">
        <f t="shared" si="0"/>
        <v>-1035630</v>
      </c>
    </row>
    <row r="40" spans="1:6" ht="18" customHeight="1">
      <c r="A40" s="66"/>
      <c r="B40" s="66"/>
      <c r="C40" s="7" t="s">
        <v>38</v>
      </c>
      <c r="D40" s="35">
        <v>6874422</v>
      </c>
      <c r="E40" s="35">
        <v>6349921</v>
      </c>
      <c r="F40" s="35">
        <f t="shared" si="0"/>
        <v>524501</v>
      </c>
    </row>
    <row r="41" spans="1:6" ht="18" customHeight="1">
      <c r="A41" s="66"/>
      <c r="B41" s="66"/>
      <c r="C41" s="7" t="s">
        <v>39</v>
      </c>
      <c r="D41" s="35">
        <v>785695</v>
      </c>
      <c r="E41" s="35">
        <v>1477428</v>
      </c>
      <c r="F41" s="35">
        <f t="shared" si="0"/>
        <v>-691733</v>
      </c>
    </row>
    <row r="42" spans="1:6" ht="18" customHeight="1">
      <c r="A42" s="66"/>
      <c r="B42" s="66"/>
      <c r="C42" s="7" t="s">
        <v>72</v>
      </c>
      <c r="D42" s="35">
        <v>509782</v>
      </c>
      <c r="E42" s="35">
        <v>933639</v>
      </c>
      <c r="F42" s="35">
        <f t="shared" si="0"/>
        <v>-423857</v>
      </c>
    </row>
    <row r="43" spans="1:6" ht="18" customHeight="1">
      <c r="A43" s="66"/>
      <c r="B43" s="66"/>
      <c r="C43" s="7" t="s">
        <v>27</v>
      </c>
      <c r="D43" s="35">
        <v>1812960</v>
      </c>
      <c r="E43" s="35">
        <v>1651911</v>
      </c>
      <c r="F43" s="35">
        <f t="shared" si="0"/>
        <v>161049</v>
      </c>
    </row>
    <row r="44" spans="1:6" ht="18" customHeight="1">
      <c r="A44" s="66"/>
      <c r="B44" s="66"/>
      <c r="C44" s="7" t="s">
        <v>238</v>
      </c>
      <c r="D44" s="35">
        <v>74281</v>
      </c>
      <c r="E44" s="35">
        <v>23625</v>
      </c>
      <c r="F44" s="35">
        <f t="shared" si="0"/>
        <v>50656</v>
      </c>
    </row>
    <row r="45" spans="1:6" ht="18" customHeight="1">
      <c r="A45" s="66"/>
      <c r="B45" s="66"/>
      <c r="C45" s="7" t="s">
        <v>41</v>
      </c>
      <c r="D45" s="35">
        <v>512944</v>
      </c>
      <c r="E45" s="35">
        <v>587744</v>
      </c>
      <c r="F45" s="35">
        <f aca="true" t="shared" si="1" ref="F45:F53">D45-E45</f>
        <v>-74800</v>
      </c>
    </row>
    <row r="46" spans="1:6" ht="18" customHeight="1">
      <c r="A46" s="66"/>
      <c r="B46" s="66"/>
      <c r="C46" s="7" t="s">
        <v>26</v>
      </c>
      <c r="D46" s="35">
        <v>2210654</v>
      </c>
      <c r="E46" s="35">
        <v>2792100</v>
      </c>
      <c r="F46" s="35">
        <f t="shared" si="1"/>
        <v>-581446</v>
      </c>
    </row>
    <row r="47" spans="1:6" ht="18" customHeight="1">
      <c r="A47" s="66"/>
      <c r="B47" s="66"/>
      <c r="C47" s="7" t="s">
        <v>36</v>
      </c>
      <c r="D47" s="35">
        <v>0</v>
      </c>
      <c r="E47" s="35">
        <v>0</v>
      </c>
      <c r="F47" s="35">
        <f t="shared" si="1"/>
        <v>0</v>
      </c>
    </row>
    <row r="48" spans="1:6" ht="18" customHeight="1">
      <c r="A48" s="66"/>
      <c r="B48" s="66"/>
      <c r="C48" s="7" t="s">
        <v>73</v>
      </c>
      <c r="D48" s="35">
        <f>SUM(D49:D49)</f>
        <v>6226958</v>
      </c>
      <c r="E48" s="35">
        <f>SUM(E49)</f>
        <v>6073570</v>
      </c>
      <c r="F48" s="35">
        <f t="shared" si="1"/>
        <v>153388</v>
      </c>
    </row>
    <row r="49" spans="1:6" ht="18" customHeight="1">
      <c r="A49" s="66"/>
      <c r="B49" s="66"/>
      <c r="C49" s="7" t="s">
        <v>74</v>
      </c>
      <c r="D49" s="35">
        <v>6226958</v>
      </c>
      <c r="E49" s="35">
        <v>6073570</v>
      </c>
      <c r="F49" s="35">
        <f t="shared" si="1"/>
        <v>153388</v>
      </c>
    </row>
    <row r="50" spans="1:6" ht="18" customHeight="1">
      <c r="A50" s="66"/>
      <c r="B50" s="66"/>
      <c r="C50" s="7" t="s">
        <v>150</v>
      </c>
      <c r="D50" s="35">
        <f>D17+D22+D39+D48</f>
        <v>128244137</v>
      </c>
      <c r="E50" s="35">
        <f>E17+E22+E39+E48</f>
        <v>122729213</v>
      </c>
      <c r="F50" s="35">
        <f t="shared" si="1"/>
        <v>5514924</v>
      </c>
    </row>
    <row r="51" spans="1:6" ht="18" customHeight="1">
      <c r="A51" s="66"/>
      <c r="B51" s="54" t="s">
        <v>151</v>
      </c>
      <c r="C51" s="54"/>
      <c r="D51" s="35">
        <f>D16-D50</f>
        <v>9250753</v>
      </c>
      <c r="E51" s="35">
        <f>E16-E50</f>
        <v>17070903</v>
      </c>
      <c r="F51" s="35">
        <f t="shared" si="1"/>
        <v>-7820150</v>
      </c>
    </row>
    <row r="52" spans="1:6" ht="18" customHeight="1">
      <c r="A52" s="66" t="s">
        <v>82</v>
      </c>
      <c r="B52" s="66" t="s">
        <v>59</v>
      </c>
      <c r="C52" s="7" t="s">
        <v>76</v>
      </c>
      <c r="D52" s="35">
        <f>SUM(D53)</f>
        <v>2323</v>
      </c>
      <c r="E52" s="35">
        <f>SUM(E53)</f>
        <v>2306</v>
      </c>
      <c r="F52" s="35">
        <f t="shared" si="1"/>
        <v>17</v>
      </c>
    </row>
    <row r="53" spans="1:6" ht="18" customHeight="1">
      <c r="A53" s="66"/>
      <c r="B53" s="66"/>
      <c r="C53" s="7" t="s">
        <v>14</v>
      </c>
      <c r="D53" s="35">
        <v>2323</v>
      </c>
      <c r="E53" s="35">
        <v>2306</v>
      </c>
      <c r="F53" s="35">
        <f t="shared" si="1"/>
        <v>17</v>
      </c>
    </row>
    <row r="54" spans="1:6" ht="18" customHeight="1">
      <c r="A54" s="66"/>
      <c r="B54" s="66"/>
      <c r="C54" s="7" t="s">
        <v>77</v>
      </c>
      <c r="D54" s="35">
        <v>0</v>
      </c>
      <c r="E54" s="35">
        <v>0</v>
      </c>
      <c r="F54" s="35">
        <f aca="true" t="shared" si="2" ref="F54:F65">D54-E54</f>
        <v>0</v>
      </c>
    </row>
    <row r="55" spans="1:6" ht="18" customHeight="1">
      <c r="A55" s="66"/>
      <c r="B55" s="66"/>
      <c r="C55" s="7" t="s">
        <v>78</v>
      </c>
      <c r="D55" s="35">
        <v>0</v>
      </c>
      <c r="E55" s="35">
        <v>0</v>
      </c>
      <c r="F55" s="35">
        <f t="shared" si="2"/>
        <v>0</v>
      </c>
    </row>
    <row r="56" spans="1:6" ht="18" customHeight="1">
      <c r="A56" s="66"/>
      <c r="B56" s="66"/>
      <c r="C56" s="7" t="s">
        <v>152</v>
      </c>
      <c r="D56" s="35">
        <f>D52+D54+D55</f>
        <v>2323</v>
      </c>
      <c r="E56" s="35">
        <f>E52+E54+E55</f>
        <v>2306</v>
      </c>
      <c r="F56" s="35">
        <f t="shared" si="2"/>
        <v>17</v>
      </c>
    </row>
    <row r="57" spans="1:6" ht="18" customHeight="1">
      <c r="A57" s="66"/>
      <c r="B57" s="66" t="s">
        <v>60</v>
      </c>
      <c r="C57" s="7" t="s">
        <v>79</v>
      </c>
      <c r="D57" s="35">
        <f>SUM(D58)</f>
        <v>1824340</v>
      </c>
      <c r="E57" s="35">
        <f>SUM(E58)</f>
        <v>1987739</v>
      </c>
      <c r="F57" s="35">
        <f t="shared" si="2"/>
        <v>-163399</v>
      </c>
    </row>
    <row r="58" spans="1:6" ht="18" customHeight="1">
      <c r="A58" s="66"/>
      <c r="B58" s="66"/>
      <c r="C58" s="7" t="s">
        <v>80</v>
      </c>
      <c r="D58" s="35">
        <v>1824340</v>
      </c>
      <c r="E58" s="35">
        <v>1987739</v>
      </c>
      <c r="F58" s="35">
        <f t="shared" si="2"/>
        <v>-163399</v>
      </c>
    </row>
    <row r="59" spans="1:6" ht="18" customHeight="1">
      <c r="A59" s="66"/>
      <c r="B59" s="66"/>
      <c r="C59" s="7" t="s">
        <v>81</v>
      </c>
      <c r="D59" s="35">
        <v>0</v>
      </c>
      <c r="E59" s="35">
        <v>0</v>
      </c>
      <c r="F59" s="35">
        <f t="shared" si="2"/>
        <v>0</v>
      </c>
    </row>
    <row r="60" spans="1:6" ht="18" customHeight="1">
      <c r="A60" s="66"/>
      <c r="B60" s="66"/>
      <c r="C60" s="7" t="s">
        <v>153</v>
      </c>
      <c r="D60" s="35">
        <f>D57+D59</f>
        <v>1824340</v>
      </c>
      <c r="E60" s="35">
        <f>E57+E59</f>
        <v>1987739</v>
      </c>
      <c r="F60" s="35">
        <f t="shared" si="2"/>
        <v>-163399</v>
      </c>
    </row>
    <row r="61" spans="1:6" ht="18" customHeight="1">
      <c r="A61" s="66"/>
      <c r="B61" s="54" t="s">
        <v>154</v>
      </c>
      <c r="C61" s="54"/>
      <c r="D61" s="35">
        <f>D56-D60</f>
        <v>-1822017</v>
      </c>
      <c r="E61" s="35">
        <f>E56-E60</f>
        <v>-1985433</v>
      </c>
      <c r="F61" s="35">
        <f t="shared" si="2"/>
        <v>163416</v>
      </c>
    </row>
    <row r="62" spans="1:6" ht="18" customHeight="1">
      <c r="A62" s="54" t="s">
        <v>155</v>
      </c>
      <c r="B62" s="54"/>
      <c r="C62" s="54"/>
      <c r="D62" s="35">
        <f>D51+D61</f>
        <v>7428736</v>
      </c>
      <c r="E62" s="35">
        <f>E51+E61</f>
        <v>15085470</v>
      </c>
      <c r="F62" s="35">
        <f t="shared" si="2"/>
        <v>-7656734</v>
      </c>
    </row>
    <row r="63" spans="1:6" ht="18" customHeight="1">
      <c r="A63" s="66" t="s">
        <v>89</v>
      </c>
      <c r="B63" s="66" t="s">
        <v>59</v>
      </c>
      <c r="C63" s="7" t="s">
        <v>46</v>
      </c>
      <c r="D63" s="35">
        <v>0</v>
      </c>
      <c r="E63" s="35">
        <v>875110</v>
      </c>
      <c r="F63" s="35">
        <f t="shared" si="2"/>
        <v>-875110</v>
      </c>
    </row>
    <row r="64" spans="1:6" ht="18" customHeight="1">
      <c r="A64" s="66"/>
      <c r="B64" s="66"/>
      <c r="C64" s="7" t="s">
        <v>47</v>
      </c>
      <c r="D64" s="35">
        <v>0</v>
      </c>
      <c r="E64" s="35">
        <v>0</v>
      </c>
      <c r="F64" s="35">
        <f>D64-E64</f>
        <v>0</v>
      </c>
    </row>
    <row r="65" spans="1:6" ht="18" customHeight="1">
      <c r="A65" s="66"/>
      <c r="B65" s="66"/>
      <c r="C65" s="7" t="s">
        <v>83</v>
      </c>
      <c r="D65" s="35">
        <v>0</v>
      </c>
      <c r="E65" s="35">
        <v>0</v>
      </c>
      <c r="F65" s="35">
        <f t="shared" si="2"/>
        <v>0</v>
      </c>
    </row>
    <row r="66" spans="1:6" ht="18" customHeight="1">
      <c r="A66" s="66"/>
      <c r="B66" s="66"/>
      <c r="C66" s="7" t="s">
        <v>156</v>
      </c>
      <c r="D66" s="35">
        <f>SUM(D63:D65)</f>
        <v>0</v>
      </c>
      <c r="E66" s="35">
        <f>SUM(E63:E65)</f>
        <v>875110</v>
      </c>
      <c r="F66" s="35">
        <f>D66-E66</f>
        <v>-875110</v>
      </c>
    </row>
    <row r="67" spans="1:6" ht="18" customHeight="1">
      <c r="A67" s="66"/>
      <c r="B67" s="66" t="s">
        <v>60</v>
      </c>
      <c r="C67" s="7" t="s">
        <v>84</v>
      </c>
      <c r="D67" s="35">
        <f>SUM(D68:D70)</f>
        <v>0</v>
      </c>
      <c r="E67" s="35">
        <f>SUM(E68:E70)</f>
        <v>0</v>
      </c>
      <c r="F67" s="35">
        <f aca="true" t="shared" si="3" ref="F67:F74">D67-E67</f>
        <v>0</v>
      </c>
    </row>
    <row r="68" spans="1:6" ht="18" customHeight="1">
      <c r="A68" s="66"/>
      <c r="B68" s="66"/>
      <c r="C68" s="7" t="s">
        <v>85</v>
      </c>
      <c r="D68" s="35">
        <v>0</v>
      </c>
      <c r="E68" s="35">
        <v>0</v>
      </c>
      <c r="F68" s="35">
        <f t="shared" si="3"/>
        <v>0</v>
      </c>
    </row>
    <row r="69" spans="1:6" ht="18" customHeight="1">
      <c r="A69" s="66"/>
      <c r="B69" s="66"/>
      <c r="C69" s="7" t="s">
        <v>86</v>
      </c>
      <c r="D69" s="35">
        <v>0</v>
      </c>
      <c r="E69" s="35">
        <v>0</v>
      </c>
      <c r="F69" s="35">
        <f t="shared" si="3"/>
        <v>0</v>
      </c>
    </row>
    <row r="70" spans="1:6" ht="18" customHeight="1">
      <c r="A70" s="66"/>
      <c r="B70" s="66"/>
      <c r="C70" s="7" t="s">
        <v>87</v>
      </c>
      <c r="D70" s="35">
        <v>0</v>
      </c>
      <c r="E70" s="35">
        <v>0</v>
      </c>
      <c r="F70" s="35">
        <f t="shared" si="3"/>
        <v>0</v>
      </c>
    </row>
    <row r="71" spans="1:6" ht="18" customHeight="1">
      <c r="A71" s="66"/>
      <c r="B71" s="66"/>
      <c r="C71" s="7" t="s">
        <v>88</v>
      </c>
      <c r="D71" s="35">
        <v>0</v>
      </c>
      <c r="E71" s="35">
        <v>0</v>
      </c>
      <c r="F71" s="35">
        <f t="shared" si="3"/>
        <v>0</v>
      </c>
    </row>
    <row r="72" spans="1:6" ht="18" customHeight="1">
      <c r="A72" s="66"/>
      <c r="B72" s="66"/>
      <c r="C72" s="7" t="s">
        <v>157</v>
      </c>
      <c r="D72" s="35">
        <f>D67+D71</f>
        <v>0</v>
      </c>
      <c r="E72" s="35">
        <f>E67+E71</f>
        <v>0</v>
      </c>
      <c r="F72" s="35">
        <f t="shared" si="3"/>
        <v>0</v>
      </c>
    </row>
    <row r="73" spans="1:6" ht="18" customHeight="1">
      <c r="A73" s="66"/>
      <c r="B73" s="54" t="s">
        <v>158</v>
      </c>
      <c r="C73" s="54"/>
      <c r="D73" s="35">
        <f>D66-D72</f>
        <v>0</v>
      </c>
      <c r="E73" s="35">
        <f>E66-E72</f>
        <v>875110</v>
      </c>
      <c r="F73" s="35">
        <f t="shared" si="3"/>
        <v>-875110</v>
      </c>
    </row>
    <row r="74" spans="1:6" ht="18" customHeight="1">
      <c r="A74" s="54" t="s">
        <v>159</v>
      </c>
      <c r="B74" s="54"/>
      <c r="C74" s="54"/>
      <c r="D74" s="35">
        <f>D62+D73</f>
        <v>7428736</v>
      </c>
      <c r="E74" s="35">
        <f>E62+E73</f>
        <v>15960580</v>
      </c>
      <c r="F74" s="35">
        <f t="shared" si="3"/>
        <v>-8531844</v>
      </c>
    </row>
    <row r="75" spans="1:6" ht="18" customHeight="1">
      <c r="A75" s="70" t="s">
        <v>91</v>
      </c>
      <c r="B75" s="54" t="s">
        <v>160</v>
      </c>
      <c r="C75" s="54"/>
      <c r="D75" s="35">
        <f>E80</f>
        <v>24743942</v>
      </c>
      <c r="E75" s="35">
        <v>8783362</v>
      </c>
      <c r="F75" s="35">
        <f aca="true" t="shared" si="4" ref="F75:F80">D75-E75</f>
        <v>15960580</v>
      </c>
    </row>
    <row r="76" spans="1:6" ht="18" customHeight="1">
      <c r="A76" s="70"/>
      <c r="B76" s="54" t="s">
        <v>161</v>
      </c>
      <c r="C76" s="54"/>
      <c r="D76" s="35">
        <f>SUM(D74:D75)</f>
        <v>32172678</v>
      </c>
      <c r="E76" s="35">
        <f>SUM(E74:E75)</f>
        <v>24743942</v>
      </c>
      <c r="F76" s="35">
        <f t="shared" si="4"/>
        <v>7428736</v>
      </c>
    </row>
    <row r="77" spans="1:6" ht="18" customHeight="1">
      <c r="A77" s="70"/>
      <c r="B77" s="47" t="s">
        <v>162</v>
      </c>
      <c r="C77" s="47"/>
      <c r="D77" s="35">
        <v>0</v>
      </c>
      <c r="E77" s="35">
        <v>0</v>
      </c>
      <c r="F77" s="35">
        <f t="shared" si="4"/>
        <v>0</v>
      </c>
    </row>
    <row r="78" spans="1:6" ht="18" customHeight="1">
      <c r="A78" s="70"/>
      <c r="B78" s="47" t="s">
        <v>163</v>
      </c>
      <c r="C78" s="47"/>
      <c r="D78" s="35">
        <f>SUM(D79)</f>
        <v>0</v>
      </c>
      <c r="E78" s="35">
        <f>SUM(E79)</f>
        <v>0</v>
      </c>
      <c r="F78" s="35">
        <f t="shared" si="4"/>
        <v>0</v>
      </c>
    </row>
    <row r="79" spans="1:6" ht="18" customHeight="1">
      <c r="A79" s="70"/>
      <c r="B79" s="47" t="s">
        <v>90</v>
      </c>
      <c r="C79" s="47"/>
      <c r="D79" s="35">
        <v>0</v>
      </c>
      <c r="E79" s="35">
        <v>0</v>
      </c>
      <c r="F79" s="35">
        <f t="shared" si="4"/>
        <v>0</v>
      </c>
    </row>
    <row r="80" spans="1:6" ht="18" customHeight="1">
      <c r="A80" s="70"/>
      <c r="B80" s="47" t="s">
        <v>164</v>
      </c>
      <c r="C80" s="47"/>
      <c r="D80" s="35">
        <f>D76+D77-D78</f>
        <v>32172678</v>
      </c>
      <c r="E80" s="35">
        <f>E76+E77-E78</f>
        <v>24743942</v>
      </c>
      <c r="F80" s="35">
        <f t="shared" si="4"/>
        <v>7428736</v>
      </c>
    </row>
  </sheetData>
  <sheetProtection/>
  <mergeCells count="25">
    <mergeCell ref="B52:B56"/>
    <mergeCell ref="B57:B60"/>
    <mergeCell ref="A52:A61"/>
    <mergeCell ref="A4:C4"/>
    <mergeCell ref="B5:B16"/>
    <mergeCell ref="B51:C51"/>
    <mergeCell ref="B17:B50"/>
    <mergeCell ref="A5:A51"/>
    <mergeCell ref="B73:C73"/>
    <mergeCell ref="A74:C74"/>
    <mergeCell ref="B63:B66"/>
    <mergeCell ref="B67:B72"/>
    <mergeCell ref="A63:A73"/>
    <mergeCell ref="B61:C61"/>
    <mergeCell ref="A62:C62"/>
    <mergeCell ref="B79:C79"/>
    <mergeCell ref="B80:C80"/>
    <mergeCell ref="A75:A80"/>
    <mergeCell ref="A1:F1"/>
    <mergeCell ref="A2:F2"/>
    <mergeCell ref="E3:F3"/>
    <mergeCell ref="B75:C75"/>
    <mergeCell ref="B76:C76"/>
    <mergeCell ref="B77:C77"/>
    <mergeCell ref="B78:C78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0">
      <selection activeCell="L11" sqref="L11"/>
    </sheetView>
  </sheetViews>
  <sheetFormatPr defaultColWidth="9.00390625" defaultRowHeight="18" customHeight="1"/>
  <cols>
    <col min="1" max="1" width="24.125" style="2" customWidth="1"/>
    <col min="2" max="4" width="11.625" style="2" customWidth="1"/>
    <col min="5" max="5" width="24.125" style="2" bestFit="1" customWidth="1"/>
    <col min="6" max="8" width="11.625" style="2" customWidth="1"/>
    <col min="9" max="16384" width="9.00390625" style="2" customWidth="1"/>
  </cols>
  <sheetData>
    <row r="1" spans="1:8" ht="18" customHeight="1">
      <c r="A1" s="71" t="s">
        <v>129</v>
      </c>
      <c r="B1" s="71"/>
      <c r="C1" s="71"/>
      <c r="D1" s="71"/>
      <c r="E1" s="71"/>
      <c r="F1" s="71"/>
      <c r="G1" s="71"/>
      <c r="H1" s="71"/>
    </row>
    <row r="2" spans="1:8" ht="18" customHeight="1">
      <c r="A2" s="61" t="s">
        <v>309</v>
      </c>
      <c r="B2" s="61"/>
      <c r="C2" s="61"/>
      <c r="D2" s="61"/>
      <c r="E2" s="61"/>
      <c r="F2" s="61"/>
      <c r="G2" s="61"/>
      <c r="H2" s="61"/>
    </row>
    <row r="3" spans="1:8" ht="18" customHeight="1">
      <c r="A3" s="1"/>
      <c r="B3" s="1"/>
      <c r="C3" s="1"/>
      <c r="D3" s="1"/>
      <c r="E3" s="1"/>
      <c r="F3" s="1"/>
      <c r="G3" s="61" t="s">
        <v>58</v>
      </c>
      <c r="H3" s="61"/>
    </row>
    <row r="4" spans="1:8" ht="18" customHeight="1">
      <c r="A4" s="68" t="s">
        <v>106</v>
      </c>
      <c r="B4" s="68"/>
      <c r="C4" s="68"/>
      <c r="D4" s="68"/>
      <c r="E4" s="68" t="s">
        <v>111</v>
      </c>
      <c r="F4" s="68"/>
      <c r="G4" s="68"/>
      <c r="H4" s="68"/>
    </row>
    <row r="5" spans="1:8" ht="18" customHeight="1">
      <c r="A5" s="6"/>
      <c r="B5" s="6" t="s">
        <v>107</v>
      </c>
      <c r="C5" s="6" t="s">
        <v>108</v>
      </c>
      <c r="D5" s="6" t="s">
        <v>109</v>
      </c>
      <c r="E5" s="6"/>
      <c r="F5" s="6" t="s">
        <v>107</v>
      </c>
      <c r="G5" s="6" t="s">
        <v>108</v>
      </c>
      <c r="H5" s="6" t="s">
        <v>109</v>
      </c>
    </row>
    <row r="6" spans="1:8" ht="18" customHeight="1">
      <c r="A6" s="7" t="s">
        <v>110</v>
      </c>
      <c r="B6" s="27">
        <f>SUM(B7:B11)</f>
        <v>8559129</v>
      </c>
      <c r="C6" s="27">
        <f>SUM(C7:C11)</f>
        <v>9401801</v>
      </c>
      <c r="D6" s="27">
        <f aca="true" t="shared" si="0" ref="D6:D13">B6-C6</f>
        <v>-842672</v>
      </c>
      <c r="E6" s="7" t="s">
        <v>118</v>
      </c>
      <c r="F6" s="27">
        <f>SUM(F7:F11)</f>
        <v>8195431</v>
      </c>
      <c r="G6" s="27">
        <f>SUM(G7:G11)</f>
        <v>14117861</v>
      </c>
      <c r="H6" s="27">
        <f aca="true" t="shared" si="1" ref="H6:H14">F6-G6</f>
        <v>-5922430</v>
      </c>
    </row>
    <row r="7" spans="1:8" ht="18" customHeight="1">
      <c r="A7" s="8" t="s">
        <v>114</v>
      </c>
      <c r="B7" s="38">
        <v>3561321</v>
      </c>
      <c r="C7" s="38">
        <v>5983684</v>
      </c>
      <c r="D7" s="38">
        <f t="shared" si="0"/>
        <v>-2422363</v>
      </c>
      <c r="E7" s="8" t="s">
        <v>234</v>
      </c>
      <c r="F7" s="38">
        <v>752301</v>
      </c>
      <c r="G7" s="38">
        <v>682023</v>
      </c>
      <c r="H7" s="38">
        <f t="shared" si="1"/>
        <v>70278</v>
      </c>
    </row>
    <row r="8" spans="1:12" ht="18" customHeight="1">
      <c r="A8" s="10" t="s">
        <v>115</v>
      </c>
      <c r="B8" s="39">
        <v>2997808</v>
      </c>
      <c r="C8" s="39">
        <v>3386117</v>
      </c>
      <c r="D8" s="39">
        <f t="shared" si="0"/>
        <v>-388309</v>
      </c>
      <c r="E8" s="10" t="s">
        <v>235</v>
      </c>
      <c r="F8" s="39">
        <v>1394130</v>
      </c>
      <c r="G8" s="39">
        <v>1946752</v>
      </c>
      <c r="H8" s="39">
        <f t="shared" si="1"/>
        <v>-552622</v>
      </c>
      <c r="L8" s="2">
        <v>250000</v>
      </c>
    </row>
    <row r="9" spans="1:8" ht="18" customHeight="1">
      <c r="A9" s="10" t="s">
        <v>263</v>
      </c>
      <c r="B9" s="39">
        <v>0</v>
      </c>
      <c r="C9" s="39">
        <v>20000</v>
      </c>
      <c r="D9" s="39">
        <f t="shared" si="0"/>
        <v>-20000</v>
      </c>
      <c r="E9" s="10" t="s">
        <v>236</v>
      </c>
      <c r="F9" s="39">
        <v>5580371</v>
      </c>
      <c r="G9" s="39">
        <v>5443206</v>
      </c>
      <c r="H9" s="39">
        <f t="shared" si="1"/>
        <v>137165</v>
      </c>
    </row>
    <row r="10" spans="1:12" ht="18" customHeight="1">
      <c r="A10" s="10" t="s">
        <v>267</v>
      </c>
      <c r="B10" s="39">
        <v>0</v>
      </c>
      <c r="C10" s="39">
        <v>12000</v>
      </c>
      <c r="D10" s="39">
        <f t="shared" si="0"/>
        <v>-12000</v>
      </c>
      <c r="E10" s="10" t="s">
        <v>119</v>
      </c>
      <c r="F10" s="39">
        <v>283429</v>
      </c>
      <c r="G10" s="39">
        <v>100580</v>
      </c>
      <c r="H10" s="39">
        <f t="shared" si="1"/>
        <v>182849</v>
      </c>
      <c r="L10" s="2">
        <v>300000</v>
      </c>
    </row>
    <row r="11" spans="1:8" ht="18" customHeight="1">
      <c r="A11" s="9" t="s">
        <v>310</v>
      </c>
      <c r="B11" s="40">
        <v>2000000</v>
      </c>
      <c r="C11" s="40">
        <v>0</v>
      </c>
      <c r="D11" s="40">
        <f t="shared" si="0"/>
        <v>2000000</v>
      </c>
      <c r="E11" s="9" t="s">
        <v>120</v>
      </c>
      <c r="F11" s="40">
        <v>185200</v>
      </c>
      <c r="G11" s="40">
        <v>5945300</v>
      </c>
      <c r="H11" s="40">
        <f t="shared" si="1"/>
        <v>-5760100</v>
      </c>
    </row>
    <row r="12" spans="1:8" ht="18" customHeight="1">
      <c r="A12" s="7" t="s">
        <v>112</v>
      </c>
      <c r="B12" s="27">
        <f>B13+B16</f>
        <v>104193283</v>
      </c>
      <c r="C12" s="27">
        <f>C13+C16</f>
        <v>109094805</v>
      </c>
      <c r="D12" s="27">
        <f t="shared" si="0"/>
        <v>-4901522</v>
      </c>
      <c r="E12" s="7" t="s">
        <v>121</v>
      </c>
      <c r="F12" s="27">
        <f>SUM(F13:F14)</f>
        <v>58584303</v>
      </c>
      <c r="G12" s="27">
        <f>SUM(G13:G15)</f>
        <v>65834803</v>
      </c>
      <c r="H12" s="27">
        <f t="shared" si="1"/>
        <v>-7250500</v>
      </c>
    </row>
    <row r="13" spans="1:8" ht="18" customHeight="1">
      <c r="A13" s="7" t="s">
        <v>179</v>
      </c>
      <c r="B13" s="27">
        <f>SUM(B14:B15)</f>
        <v>5000000</v>
      </c>
      <c r="C13" s="27">
        <f>SUM(C14:C15)</f>
        <v>5000000</v>
      </c>
      <c r="D13" s="27">
        <f t="shared" si="0"/>
        <v>0</v>
      </c>
      <c r="E13" s="8" t="s">
        <v>174</v>
      </c>
      <c r="F13" s="38">
        <v>56340000</v>
      </c>
      <c r="G13" s="38">
        <v>63852000</v>
      </c>
      <c r="H13" s="38">
        <f t="shared" si="1"/>
        <v>-7512000</v>
      </c>
    </row>
    <row r="14" spans="1:8" ht="18" customHeight="1">
      <c r="A14" s="8"/>
      <c r="B14" s="38"/>
      <c r="C14" s="38"/>
      <c r="D14" s="38"/>
      <c r="E14" s="10" t="s">
        <v>175</v>
      </c>
      <c r="F14" s="39">
        <v>2244303</v>
      </c>
      <c r="G14" s="39">
        <v>1982803</v>
      </c>
      <c r="H14" s="39">
        <f t="shared" si="1"/>
        <v>261500</v>
      </c>
    </row>
    <row r="15" spans="1:8" ht="18" customHeight="1">
      <c r="A15" s="9" t="s">
        <v>116</v>
      </c>
      <c r="B15" s="40">
        <v>5000000</v>
      </c>
      <c r="C15" s="40">
        <v>5000000</v>
      </c>
      <c r="D15" s="40">
        <f aca="true" t="shared" si="2" ref="D15:D25">B15-C15</f>
        <v>0</v>
      </c>
      <c r="E15" s="9"/>
      <c r="F15" s="40"/>
      <c r="G15" s="40"/>
      <c r="H15" s="40"/>
    </row>
    <row r="16" spans="1:8" ht="18" customHeight="1">
      <c r="A16" s="7" t="s">
        <v>117</v>
      </c>
      <c r="B16" s="27">
        <f>SUM(B17:B26)</f>
        <v>99193283</v>
      </c>
      <c r="C16" s="27">
        <f>SUM(C17:C26)</f>
        <v>104094805</v>
      </c>
      <c r="D16" s="27">
        <f t="shared" si="2"/>
        <v>-4901522</v>
      </c>
      <c r="E16" s="6" t="s">
        <v>122</v>
      </c>
      <c r="F16" s="27">
        <f>F6+F12</f>
        <v>66779734</v>
      </c>
      <c r="G16" s="27">
        <f>G6+G12</f>
        <v>79952664</v>
      </c>
      <c r="H16" s="27">
        <f>F16-G16</f>
        <v>-13172930</v>
      </c>
    </row>
    <row r="17" spans="1:8" ht="18" customHeight="1">
      <c r="A17" s="8" t="s">
        <v>113</v>
      </c>
      <c r="B17" s="38">
        <v>73052540</v>
      </c>
      <c r="C17" s="38">
        <v>76893538</v>
      </c>
      <c r="D17" s="38">
        <f t="shared" si="2"/>
        <v>-3840998</v>
      </c>
      <c r="E17" s="68" t="s">
        <v>123</v>
      </c>
      <c r="F17" s="68"/>
      <c r="G17" s="68"/>
      <c r="H17" s="68"/>
    </row>
    <row r="18" spans="1:8" ht="18" customHeight="1">
      <c r="A18" s="10" t="s">
        <v>231</v>
      </c>
      <c r="B18" s="39">
        <v>13046402</v>
      </c>
      <c r="C18" s="39">
        <v>14136291</v>
      </c>
      <c r="D18" s="39">
        <f t="shared" si="2"/>
        <v>-1089889</v>
      </c>
      <c r="E18" s="7" t="s">
        <v>124</v>
      </c>
      <c r="F18" s="27">
        <f>SUM(F20)</f>
        <v>13800000</v>
      </c>
      <c r="G18" s="27">
        <f>SUM(G20)</f>
        <v>13800000</v>
      </c>
      <c r="H18" s="27">
        <f>F18-G18</f>
        <v>0</v>
      </c>
    </row>
    <row r="19" spans="1:8" ht="18" customHeight="1">
      <c r="A19" s="10" t="s">
        <v>266</v>
      </c>
      <c r="B19" s="39">
        <v>4754963</v>
      </c>
      <c r="C19" s="39">
        <v>5057206</v>
      </c>
      <c r="D19" s="39">
        <f t="shared" si="2"/>
        <v>-302243</v>
      </c>
      <c r="E19" s="7"/>
      <c r="F19" s="27"/>
      <c r="G19" s="27"/>
      <c r="H19" s="27"/>
    </row>
    <row r="20" spans="1:8" ht="18" customHeight="1">
      <c r="A20" s="10" t="s">
        <v>232</v>
      </c>
      <c r="B20" s="39">
        <v>639342</v>
      </c>
      <c r="C20" s="39">
        <v>1090536</v>
      </c>
      <c r="D20" s="39">
        <f t="shared" si="2"/>
        <v>-451194</v>
      </c>
      <c r="E20" s="7" t="s">
        <v>176</v>
      </c>
      <c r="F20" s="27">
        <v>13800000</v>
      </c>
      <c r="G20" s="27">
        <v>13800000</v>
      </c>
      <c r="H20" s="27">
        <f aca="true" t="shared" si="3" ref="H20:H27">F20-G20</f>
        <v>0</v>
      </c>
    </row>
    <row r="21" spans="1:8" ht="18" customHeight="1">
      <c r="A21" s="10" t="s">
        <v>233</v>
      </c>
      <c r="B21" s="39">
        <v>1666836</v>
      </c>
      <c r="C21" s="39">
        <v>1658934</v>
      </c>
      <c r="D21" s="39">
        <f t="shared" si="2"/>
        <v>7902</v>
      </c>
      <c r="E21" s="7" t="s">
        <v>125</v>
      </c>
      <c r="F21" s="27">
        <f>SUM(F22)</f>
        <v>32172678</v>
      </c>
      <c r="G21" s="27">
        <f>SUM(G22)</f>
        <v>24743942</v>
      </c>
      <c r="H21" s="27">
        <f t="shared" si="3"/>
        <v>7428736</v>
      </c>
    </row>
    <row r="22" spans="1:8" ht="18" customHeight="1">
      <c r="A22" s="10" t="s">
        <v>237</v>
      </c>
      <c r="B22" s="39">
        <v>200000</v>
      </c>
      <c r="C22" s="39">
        <v>200000</v>
      </c>
      <c r="D22" s="39">
        <f t="shared" si="2"/>
        <v>0</v>
      </c>
      <c r="E22" s="8" t="s">
        <v>177</v>
      </c>
      <c r="F22" s="38">
        <v>32172678</v>
      </c>
      <c r="G22" s="38">
        <v>24743942</v>
      </c>
      <c r="H22" s="38">
        <f t="shared" si="3"/>
        <v>7428736</v>
      </c>
    </row>
    <row r="23" spans="1:8" ht="18" customHeight="1">
      <c r="A23" s="10" t="s">
        <v>264</v>
      </c>
      <c r="B23" s="39">
        <v>1033200</v>
      </c>
      <c r="C23" s="39">
        <v>258300</v>
      </c>
      <c r="D23" s="39">
        <f t="shared" si="2"/>
        <v>774900</v>
      </c>
      <c r="E23" s="9" t="s">
        <v>178</v>
      </c>
      <c r="F23" s="40">
        <v>7428736</v>
      </c>
      <c r="G23" s="40">
        <v>15960580</v>
      </c>
      <c r="H23" s="40">
        <f t="shared" si="3"/>
        <v>-8531844</v>
      </c>
    </row>
    <row r="24" spans="1:8" ht="18" customHeight="1">
      <c r="A24" s="10" t="s">
        <v>285</v>
      </c>
      <c r="B24" s="39">
        <v>3300000</v>
      </c>
      <c r="C24" s="39">
        <v>3300000</v>
      </c>
      <c r="D24" s="39">
        <f t="shared" si="2"/>
        <v>0</v>
      </c>
      <c r="E24" s="9"/>
      <c r="F24" s="40"/>
      <c r="G24" s="40"/>
      <c r="H24" s="27"/>
    </row>
    <row r="25" spans="1:8" ht="18" customHeight="1">
      <c r="A25" s="10" t="s">
        <v>265</v>
      </c>
      <c r="B25" s="39">
        <v>1500000</v>
      </c>
      <c r="C25" s="39">
        <v>1500000</v>
      </c>
      <c r="D25" s="39">
        <f t="shared" si="2"/>
        <v>0</v>
      </c>
      <c r="E25" s="9"/>
      <c r="F25" s="40"/>
      <c r="G25" s="40"/>
      <c r="H25" s="27"/>
    </row>
    <row r="26" spans="1:8" ht="18" customHeight="1">
      <c r="A26" s="9"/>
      <c r="B26" s="40"/>
      <c r="C26" s="40"/>
      <c r="D26" s="39"/>
      <c r="E26" s="7" t="s">
        <v>126</v>
      </c>
      <c r="F26" s="27">
        <f>F18+F21</f>
        <v>45972678</v>
      </c>
      <c r="G26" s="27">
        <f>G18+G21</f>
        <v>38543942</v>
      </c>
      <c r="H26" s="27">
        <f t="shared" si="3"/>
        <v>7428736</v>
      </c>
    </row>
    <row r="27" spans="1:8" ht="18" customHeight="1">
      <c r="A27" s="6" t="s">
        <v>128</v>
      </c>
      <c r="B27" s="27">
        <f>B6+B12</f>
        <v>112752412</v>
      </c>
      <c r="C27" s="27">
        <f>C6+C12</f>
        <v>118496606</v>
      </c>
      <c r="D27" s="27">
        <f>B27-C27</f>
        <v>-5744194</v>
      </c>
      <c r="E27" s="6" t="s">
        <v>127</v>
      </c>
      <c r="F27" s="27">
        <f>F16+F26</f>
        <v>112752412</v>
      </c>
      <c r="G27" s="27">
        <f>G16+G26</f>
        <v>118496606</v>
      </c>
      <c r="H27" s="27">
        <f t="shared" si="3"/>
        <v>-5744194</v>
      </c>
    </row>
  </sheetData>
  <sheetProtection/>
  <mergeCells count="6">
    <mergeCell ref="A4:D4"/>
    <mergeCell ref="E4:H4"/>
    <mergeCell ref="E17:H17"/>
    <mergeCell ref="A1:H1"/>
    <mergeCell ref="A2:H2"/>
    <mergeCell ref="G3:H3"/>
  </mergeCells>
  <printOptions/>
  <pageMargins left="1.1811023622047245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85"/>
  <sheetViews>
    <sheetView zoomScalePageLayoutView="0" workbookViewId="0" topLeftCell="A1">
      <selection activeCell="B81" sqref="B81"/>
    </sheetView>
  </sheetViews>
  <sheetFormatPr defaultColWidth="9.00390625" defaultRowHeight="18" customHeight="1"/>
  <cols>
    <col min="1" max="1" width="82.25390625" style="2" customWidth="1"/>
    <col min="2" max="2" width="20.625" style="2" customWidth="1"/>
    <col min="3" max="3" width="9.00390625" style="2" customWidth="1"/>
    <col min="4" max="4" width="10.00390625" style="2" bestFit="1" customWidth="1"/>
    <col min="5" max="16384" width="9.00390625" style="2" customWidth="1"/>
  </cols>
  <sheetData>
    <row r="2" spans="1:2" ht="18" customHeight="1">
      <c r="A2" s="71" t="s">
        <v>148</v>
      </c>
      <c r="B2" s="71"/>
    </row>
    <row r="3" spans="1:3" ht="18" customHeight="1">
      <c r="A3" s="61" t="s">
        <v>309</v>
      </c>
      <c r="B3" s="61"/>
      <c r="C3" s="1"/>
    </row>
    <row r="4" spans="1:3" ht="18" customHeight="1">
      <c r="A4" s="1"/>
      <c r="B4" s="1" t="s">
        <v>58</v>
      </c>
      <c r="C4" s="1"/>
    </row>
    <row r="5" spans="1:2" ht="18" customHeight="1">
      <c r="A5" s="15" t="s">
        <v>146</v>
      </c>
      <c r="B5" s="6" t="s">
        <v>147</v>
      </c>
    </row>
    <row r="6" spans="1:2" ht="18" customHeight="1">
      <c r="A6" s="13" t="s">
        <v>130</v>
      </c>
      <c r="B6" s="20"/>
    </row>
    <row r="7" spans="1:2" ht="18" customHeight="1">
      <c r="A7" s="13" t="s">
        <v>131</v>
      </c>
      <c r="B7" s="20"/>
    </row>
    <row r="8" spans="1:2" ht="18" customHeight="1">
      <c r="A8" s="13" t="s">
        <v>132</v>
      </c>
      <c r="B8" s="20"/>
    </row>
    <row r="9" spans="1:2" ht="18" customHeight="1">
      <c r="A9" s="13" t="s">
        <v>180</v>
      </c>
      <c r="B9" s="20">
        <v>102224</v>
      </c>
    </row>
    <row r="10" spans="1:2" ht="18" customHeight="1">
      <c r="A10" s="13" t="s">
        <v>181</v>
      </c>
      <c r="B10" s="20">
        <v>3449097</v>
      </c>
    </row>
    <row r="11" spans="1:2" ht="18" customHeight="1">
      <c r="A11" s="13" t="s">
        <v>312</v>
      </c>
      <c r="B11" s="20">
        <v>10000</v>
      </c>
    </row>
    <row r="12" spans="1:2" ht="18" customHeight="1">
      <c r="A12" s="13" t="s">
        <v>182</v>
      </c>
      <c r="B12" s="20"/>
    </row>
    <row r="13" spans="1:2" ht="18" customHeight="1">
      <c r="A13" s="13" t="s">
        <v>185</v>
      </c>
      <c r="B13" s="20">
        <v>2991728</v>
      </c>
    </row>
    <row r="14" spans="1:2" ht="18" customHeight="1">
      <c r="A14" s="13" t="s">
        <v>239</v>
      </c>
      <c r="B14" s="20">
        <v>6080</v>
      </c>
    </row>
    <row r="15" spans="1:2" ht="18" customHeight="1">
      <c r="A15" s="13" t="s">
        <v>313</v>
      </c>
      <c r="B15" s="20">
        <v>2000000</v>
      </c>
    </row>
    <row r="16" spans="1:2" ht="18" customHeight="1">
      <c r="A16" s="13"/>
      <c r="B16" s="20">
        <v>0</v>
      </c>
    </row>
    <row r="17" spans="1:2" ht="18" customHeight="1">
      <c r="A17" s="14" t="s">
        <v>133</v>
      </c>
      <c r="B17" s="20">
        <f>SUM(B9:B16)</f>
        <v>8559129</v>
      </c>
    </row>
    <row r="18" spans="1:2" ht="18" customHeight="1">
      <c r="A18" s="14"/>
      <c r="B18" s="20"/>
    </row>
    <row r="19" spans="1:2" ht="18" customHeight="1">
      <c r="A19" s="13" t="s">
        <v>134</v>
      </c>
      <c r="B19" s="20"/>
    </row>
    <row r="20" spans="1:2" ht="18" customHeight="1">
      <c r="A20" s="13" t="s">
        <v>135</v>
      </c>
      <c r="B20" s="20"/>
    </row>
    <row r="21" spans="1:2" ht="18" customHeight="1">
      <c r="A21" s="13" t="s">
        <v>183</v>
      </c>
      <c r="B21" s="20">
        <v>5000000</v>
      </c>
    </row>
    <row r="22" spans="1:2" ht="18" customHeight="1">
      <c r="A22" s="13"/>
      <c r="B22" s="20"/>
    </row>
    <row r="23" spans="1:2" ht="18" customHeight="1">
      <c r="A23" s="14" t="s">
        <v>137</v>
      </c>
      <c r="B23" s="20">
        <f>SUM(B21)</f>
        <v>5000000</v>
      </c>
    </row>
    <row r="24" spans="1:2" ht="18" customHeight="1">
      <c r="A24" s="14"/>
      <c r="B24" s="20"/>
    </row>
    <row r="25" spans="1:2" ht="18" customHeight="1">
      <c r="A25" s="13" t="s">
        <v>136</v>
      </c>
      <c r="B25" s="20"/>
    </row>
    <row r="26" spans="1:2" ht="18" customHeight="1">
      <c r="A26" s="13" t="s">
        <v>240</v>
      </c>
      <c r="B26" s="20">
        <v>72109029</v>
      </c>
    </row>
    <row r="27" spans="1:2" ht="18" customHeight="1">
      <c r="A27" s="13" t="s">
        <v>241</v>
      </c>
      <c r="B27" s="20">
        <v>943511</v>
      </c>
    </row>
    <row r="28" spans="1:2" ht="18" customHeight="1">
      <c r="A28" s="13" t="s">
        <v>244</v>
      </c>
      <c r="B28" s="20">
        <v>3535280</v>
      </c>
    </row>
    <row r="29" spans="1:2" ht="18" customHeight="1">
      <c r="A29" s="13" t="s">
        <v>245</v>
      </c>
      <c r="B29" s="20">
        <v>211290</v>
      </c>
    </row>
    <row r="30" spans="1:2" ht="18" customHeight="1">
      <c r="A30" s="13" t="s">
        <v>246</v>
      </c>
      <c r="B30" s="20">
        <v>191808</v>
      </c>
    </row>
    <row r="31" spans="1:2" ht="18" customHeight="1">
      <c r="A31" s="13" t="s">
        <v>268</v>
      </c>
      <c r="B31" s="20">
        <v>3124356</v>
      </c>
    </row>
    <row r="32" spans="1:2" ht="18" customHeight="1">
      <c r="A32" s="13" t="s">
        <v>269</v>
      </c>
      <c r="B32" s="20">
        <v>614250</v>
      </c>
    </row>
    <row r="33" spans="1:4" ht="18" customHeight="1">
      <c r="A33" s="13" t="s">
        <v>270</v>
      </c>
      <c r="B33" s="20">
        <v>3114354</v>
      </c>
      <c r="D33" s="18">
        <f>SUM(B28:B34)</f>
        <v>13046402</v>
      </c>
    </row>
    <row r="34" spans="1:2" ht="18" customHeight="1">
      <c r="A34" s="13" t="s">
        <v>271</v>
      </c>
      <c r="B34" s="20">
        <v>2255064</v>
      </c>
    </row>
    <row r="35" spans="1:2" ht="18" customHeight="1">
      <c r="A35" s="13" t="s">
        <v>272</v>
      </c>
      <c r="B35" s="20">
        <v>460321</v>
      </c>
    </row>
    <row r="36" spans="1:2" ht="18" customHeight="1">
      <c r="A36" s="13" t="s">
        <v>273</v>
      </c>
      <c r="B36" s="20">
        <v>170016</v>
      </c>
    </row>
    <row r="37" spans="1:2" ht="18" customHeight="1">
      <c r="A37" s="13" t="s">
        <v>274</v>
      </c>
      <c r="B37" s="20">
        <v>519121</v>
      </c>
    </row>
    <row r="38" spans="1:4" ht="18" customHeight="1">
      <c r="A38" s="13" t="s">
        <v>275</v>
      </c>
      <c r="B38" s="20">
        <v>123244</v>
      </c>
      <c r="D38" s="18">
        <f>SUM(B35:B41)</f>
        <v>4754963</v>
      </c>
    </row>
    <row r="39" spans="1:2" ht="18" customHeight="1">
      <c r="A39" s="13" t="s">
        <v>276</v>
      </c>
      <c r="B39" s="20">
        <v>199957</v>
      </c>
    </row>
    <row r="40" spans="1:2" ht="18" customHeight="1">
      <c r="A40" s="13" t="s">
        <v>277</v>
      </c>
      <c r="B40" s="20">
        <v>1003615</v>
      </c>
    </row>
    <row r="41" spans="1:2" ht="18" customHeight="1">
      <c r="A41" s="13" t="s">
        <v>278</v>
      </c>
      <c r="B41" s="20">
        <v>2278689</v>
      </c>
    </row>
    <row r="42" spans="1:2" ht="18" customHeight="1">
      <c r="A42" s="13" t="s">
        <v>247</v>
      </c>
      <c r="B42" s="20">
        <v>337057</v>
      </c>
    </row>
    <row r="43" spans="1:2" ht="18" customHeight="1">
      <c r="A43" s="13" t="s">
        <v>248</v>
      </c>
      <c r="B43" s="20">
        <v>37042</v>
      </c>
    </row>
    <row r="44" spans="1:2" ht="18" customHeight="1">
      <c r="A44" s="13" t="s">
        <v>248</v>
      </c>
      <c r="B44" s="20">
        <v>50000</v>
      </c>
    </row>
    <row r="45" spans="1:2" ht="18" customHeight="1">
      <c r="A45" s="13" t="s">
        <v>248</v>
      </c>
      <c r="B45" s="20">
        <v>83663</v>
      </c>
    </row>
    <row r="46" spans="1:2" ht="18" customHeight="1">
      <c r="A46" s="13" t="s">
        <v>248</v>
      </c>
      <c r="B46" s="20">
        <v>83663</v>
      </c>
    </row>
    <row r="47" spans="1:4" ht="18" customHeight="1">
      <c r="A47" s="13" t="s">
        <v>249</v>
      </c>
      <c r="B47" s="20">
        <v>47917</v>
      </c>
      <c r="D47" s="18">
        <f>SUM(B42:B47)</f>
        <v>639342</v>
      </c>
    </row>
    <row r="48" spans="1:2" ht="18" customHeight="1">
      <c r="A48" s="13" t="s">
        <v>250</v>
      </c>
      <c r="B48" s="20">
        <v>160000</v>
      </c>
    </row>
    <row r="49" spans="1:2" ht="18" customHeight="1">
      <c r="A49" s="13" t="s">
        <v>251</v>
      </c>
      <c r="B49" s="20">
        <v>65000</v>
      </c>
    </row>
    <row r="50" spans="1:2" ht="18" customHeight="1">
      <c r="A50" s="13" t="s">
        <v>252</v>
      </c>
      <c r="B50" s="20">
        <v>53622</v>
      </c>
    </row>
    <row r="51" spans="1:2" ht="18" customHeight="1">
      <c r="A51" s="13" t="s">
        <v>253</v>
      </c>
      <c r="B51" s="20">
        <v>277200</v>
      </c>
    </row>
    <row r="52" spans="1:2" ht="18" customHeight="1">
      <c r="A52" s="13" t="s">
        <v>254</v>
      </c>
      <c r="B52" s="20">
        <v>192500</v>
      </c>
    </row>
    <row r="53" spans="1:2" ht="18" customHeight="1">
      <c r="A53" s="13" t="s">
        <v>255</v>
      </c>
      <c r="B53" s="20">
        <v>116667</v>
      </c>
    </row>
    <row r="54" spans="1:2" ht="18" customHeight="1">
      <c r="A54" s="13" t="s">
        <v>255</v>
      </c>
      <c r="B54" s="20">
        <v>116667</v>
      </c>
    </row>
    <row r="55" spans="1:2" ht="18" customHeight="1">
      <c r="A55" s="13" t="s">
        <v>255</v>
      </c>
      <c r="B55" s="20">
        <v>116667</v>
      </c>
    </row>
    <row r="56" spans="1:4" ht="18" customHeight="1">
      <c r="A56" s="13" t="s">
        <v>279</v>
      </c>
      <c r="B56" s="20">
        <v>100557</v>
      </c>
      <c r="D56" s="18">
        <f>SUM(B48:B56)</f>
        <v>1198880</v>
      </c>
    </row>
    <row r="57" spans="1:4" ht="18" customHeight="1">
      <c r="A57" s="13" t="s">
        <v>311</v>
      </c>
      <c r="B57" s="20">
        <v>467956</v>
      </c>
      <c r="D57" s="18"/>
    </row>
    <row r="58" spans="1:2" ht="18" customHeight="1">
      <c r="A58" s="13" t="s">
        <v>256</v>
      </c>
      <c r="B58" s="20">
        <v>50000</v>
      </c>
    </row>
    <row r="59" spans="1:2" ht="18" customHeight="1">
      <c r="A59" s="13" t="s">
        <v>280</v>
      </c>
      <c r="B59" s="20">
        <v>150000</v>
      </c>
    </row>
    <row r="60" spans="1:2" ht="18" customHeight="1">
      <c r="A60" s="13" t="s">
        <v>281</v>
      </c>
      <c r="B60" s="20">
        <v>1500000</v>
      </c>
    </row>
    <row r="61" spans="1:2" ht="18" customHeight="1">
      <c r="A61" s="13" t="s">
        <v>287</v>
      </c>
      <c r="B61" s="20">
        <v>1033200</v>
      </c>
    </row>
    <row r="62" spans="1:2" ht="18" customHeight="1">
      <c r="A62" s="13" t="s">
        <v>286</v>
      </c>
      <c r="B62" s="20">
        <v>3300000</v>
      </c>
    </row>
    <row r="63" spans="1:2" ht="18" customHeight="1">
      <c r="A63" s="13"/>
      <c r="B63" s="20"/>
    </row>
    <row r="64" spans="1:2" ht="18" customHeight="1">
      <c r="A64" s="14" t="s">
        <v>138</v>
      </c>
      <c r="B64" s="20">
        <f>SUM(B26:B62)</f>
        <v>99193283</v>
      </c>
    </row>
    <row r="65" spans="1:2" ht="18" customHeight="1">
      <c r="A65" s="14" t="s">
        <v>139</v>
      </c>
      <c r="B65" s="20">
        <f>B23+B64</f>
        <v>104193283</v>
      </c>
    </row>
    <row r="66" spans="1:2" ht="18" customHeight="1">
      <c r="A66" s="14" t="s">
        <v>140</v>
      </c>
      <c r="B66" s="20">
        <f>B17+B65</f>
        <v>112752412</v>
      </c>
    </row>
    <row r="67" spans="1:2" ht="18" customHeight="1">
      <c r="A67" s="14"/>
      <c r="B67" s="20"/>
    </row>
    <row r="68" spans="1:2" ht="18" customHeight="1">
      <c r="A68" s="13" t="s">
        <v>141</v>
      </c>
      <c r="B68" s="20"/>
    </row>
    <row r="69" spans="1:2" ht="18" customHeight="1">
      <c r="A69" s="13" t="s">
        <v>142</v>
      </c>
      <c r="B69" s="20"/>
    </row>
    <row r="70" spans="1:2" ht="18" customHeight="1">
      <c r="A70" s="13" t="s">
        <v>259</v>
      </c>
      <c r="B70" s="20">
        <v>752301</v>
      </c>
    </row>
    <row r="71" spans="1:2" ht="18" customHeight="1">
      <c r="A71" s="13" t="s">
        <v>257</v>
      </c>
      <c r="B71" s="20">
        <v>1394130</v>
      </c>
    </row>
    <row r="72" spans="1:2" ht="18" customHeight="1">
      <c r="A72" s="13" t="s">
        <v>258</v>
      </c>
      <c r="B72" s="20">
        <v>5580371</v>
      </c>
    </row>
    <row r="73" spans="1:2" ht="18" customHeight="1">
      <c r="A73" s="13" t="s">
        <v>184</v>
      </c>
      <c r="B73" s="20">
        <v>283429</v>
      </c>
    </row>
    <row r="74" spans="1:2" ht="18" customHeight="1">
      <c r="A74" s="13" t="s">
        <v>242</v>
      </c>
      <c r="B74" s="20">
        <v>185200</v>
      </c>
    </row>
    <row r="75" spans="1:2" ht="18" customHeight="1">
      <c r="A75" s="13"/>
      <c r="B75" s="20"/>
    </row>
    <row r="76" spans="1:2" ht="18" customHeight="1">
      <c r="A76" s="14" t="s">
        <v>144</v>
      </c>
      <c r="B76" s="20">
        <f>SUM(B70:B74)</f>
        <v>8195431</v>
      </c>
    </row>
    <row r="77" spans="1:2" ht="18" customHeight="1">
      <c r="A77" s="14"/>
      <c r="B77" s="20"/>
    </row>
    <row r="78" spans="1:2" ht="18" customHeight="1">
      <c r="A78" s="13" t="s">
        <v>143</v>
      </c>
      <c r="B78" s="20"/>
    </row>
    <row r="79" spans="1:2" ht="18" customHeight="1">
      <c r="A79" s="13" t="s">
        <v>243</v>
      </c>
      <c r="B79" s="20">
        <v>56340000</v>
      </c>
    </row>
    <row r="80" spans="1:2" ht="18" customHeight="1">
      <c r="A80" s="13" t="s">
        <v>186</v>
      </c>
      <c r="B80" s="20">
        <v>2244303</v>
      </c>
    </row>
    <row r="81" spans="1:2" ht="18" customHeight="1">
      <c r="A81" s="13"/>
      <c r="B81" s="20"/>
    </row>
    <row r="82" spans="1:2" ht="18" customHeight="1">
      <c r="A82" s="13"/>
      <c r="B82" s="20"/>
    </row>
    <row r="83" spans="1:2" ht="18" customHeight="1">
      <c r="A83" s="14" t="s">
        <v>145</v>
      </c>
      <c r="B83" s="20">
        <f>SUM(B79:B80)</f>
        <v>58584303</v>
      </c>
    </row>
    <row r="84" spans="1:2" ht="18" customHeight="1">
      <c r="A84" s="14" t="s">
        <v>168</v>
      </c>
      <c r="B84" s="20">
        <f>B76+B83</f>
        <v>66779734</v>
      </c>
    </row>
    <row r="85" spans="1:2" ht="18" customHeight="1">
      <c r="A85" s="15" t="s">
        <v>169</v>
      </c>
      <c r="B85" s="11">
        <f>B66-B84</f>
        <v>45972678</v>
      </c>
    </row>
  </sheetData>
  <sheetProtection/>
  <mergeCells count="2">
    <mergeCell ref="A2:B2"/>
    <mergeCell ref="A3:B3"/>
  </mergeCells>
  <printOptions/>
  <pageMargins left="0.984251968503937" right="0.7874015748031497" top="0" bottom="0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pane xSplit="3" ySplit="4" topLeftCell="D6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66" sqref="D66"/>
    </sheetView>
  </sheetViews>
  <sheetFormatPr defaultColWidth="9.00390625" defaultRowHeight="19.5" customHeight="1"/>
  <cols>
    <col min="1" max="2" width="4.625" style="2" customWidth="1"/>
    <col min="3" max="3" width="27.75390625" style="2" bestFit="1" customWidth="1"/>
    <col min="4" max="4" width="18.625" style="2" customWidth="1"/>
    <col min="5" max="5" width="33.25390625" style="2" customWidth="1"/>
    <col min="6" max="7" width="14.625" style="2" customWidth="1"/>
    <col min="8" max="16384" width="9.00390625" style="2" customWidth="1"/>
  </cols>
  <sheetData>
    <row r="1" spans="1:7" ht="19.5" customHeight="1">
      <c r="A1" s="60" t="s">
        <v>260</v>
      </c>
      <c r="B1" s="60"/>
      <c r="C1" s="60"/>
      <c r="D1" s="60"/>
      <c r="E1" s="60"/>
      <c r="F1" s="21"/>
      <c r="G1" s="21"/>
    </row>
    <row r="2" spans="1:7" ht="19.5" customHeight="1">
      <c r="A2" s="61" t="s">
        <v>288</v>
      </c>
      <c r="B2" s="61"/>
      <c r="C2" s="61"/>
      <c r="D2" s="61"/>
      <c r="E2" s="61"/>
      <c r="F2" s="1"/>
      <c r="G2" s="1"/>
    </row>
    <row r="3" spans="1:7" ht="19.5" customHeight="1">
      <c r="A3" s="24"/>
      <c r="B3" s="24"/>
      <c r="C3" s="24"/>
      <c r="E3" s="25" t="s">
        <v>58</v>
      </c>
      <c r="F3" s="48"/>
      <c r="G3" s="48"/>
    </row>
    <row r="4" spans="1:6" ht="19.5" customHeight="1">
      <c r="A4" s="49" t="s">
        <v>0</v>
      </c>
      <c r="B4" s="50"/>
      <c r="C4" s="51"/>
      <c r="D4" s="26" t="s">
        <v>1</v>
      </c>
      <c r="E4" s="26" t="s">
        <v>2</v>
      </c>
      <c r="F4" s="4"/>
    </row>
    <row r="5" spans="1:6" ht="19.5" customHeight="1">
      <c r="A5" s="62" t="s">
        <v>61</v>
      </c>
      <c r="B5" s="63" t="s">
        <v>59</v>
      </c>
      <c r="C5" s="7" t="s">
        <v>3</v>
      </c>
      <c r="D5" s="27">
        <f>SUM(D6)</f>
        <v>115715520</v>
      </c>
      <c r="E5" s="19"/>
      <c r="F5" s="17"/>
    </row>
    <row r="6" spans="1:6" ht="19.5" customHeight="1">
      <c r="A6" s="62"/>
      <c r="B6" s="64"/>
      <c r="C6" s="7" t="s">
        <v>4</v>
      </c>
      <c r="D6" s="27">
        <v>115715520</v>
      </c>
      <c r="E6" s="19" t="s">
        <v>301</v>
      </c>
      <c r="F6" s="17"/>
    </row>
    <row r="7" spans="1:6" ht="19.5" customHeight="1">
      <c r="A7" s="62"/>
      <c r="B7" s="64"/>
      <c r="C7" s="7" t="s">
        <v>5</v>
      </c>
      <c r="D7" s="27">
        <f>SUM(D8)</f>
        <v>0</v>
      </c>
      <c r="E7" s="19"/>
      <c r="F7" s="17"/>
    </row>
    <row r="8" spans="1:6" ht="19.5" customHeight="1">
      <c r="A8" s="62"/>
      <c r="B8" s="64"/>
      <c r="C8" s="7" t="s">
        <v>6</v>
      </c>
      <c r="D8" s="27">
        <v>0</v>
      </c>
      <c r="E8" s="19"/>
      <c r="F8" s="17"/>
    </row>
    <row r="9" spans="1:6" ht="19.5" customHeight="1">
      <c r="A9" s="62"/>
      <c r="B9" s="64"/>
      <c r="C9" s="7" t="s">
        <v>7</v>
      </c>
      <c r="D9" s="27">
        <f>SUM(D10)</f>
        <v>2400000</v>
      </c>
      <c r="E9" s="19"/>
      <c r="F9" s="17"/>
    </row>
    <row r="10" spans="1:13" ht="19.5" customHeight="1">
      <c r="A10" s="62"/>
      <c r="B10" s="64"/>
      <c r="C10" s="7" t="s">
        <v>8</v>
      </c>
      <c r="D10" s="27">
        <v>2400000</v>
      </c>
      <c r="E10" s="19" t="s">
        <v>282</v>
      </c>
      <c r="M10" s="17">
        <v>89965990</v>
      </c>
    </row>
    <row r="11" spans="1:13" ht="19.5" customHeight="1">
      <c r="A11" s="62"/>
      <c r="B11" s="64"/>
      <c r="C11" s="7" t="s">
        <v>9</v>
      </c>
      <c r="D11" s="27">
        <f>SUM(D12)</f>
        <v>5500000</v>
      </c>
      <c r="E11" s="19"/>
      <c r="M11" s="17">
        <v>89965990</v>
      </c>
    </row>
    <row r="12" spans="1:13" ht="19.5" customHeight="1">
      <c r="A12" s="62"/>
      <c r="B12" s="64"/>
      <c r="C12" s="7" t="s">
        <v>10</v>
      </c>
      <c r="D12" s="27">
        <v>5500000</v>
      </c>
      <c r="E12" s="19" t="s">
        <v>293</v>
      </c>
      <c r="M12" s="17">
        <v>89965990</v>
      </c>
    </row>
    <row r="13" spans="1:13" ht="19.5" customHeight="1">
      <c r="A13" s="62"/>
      <c r="B13" s="64"/>
      <c r="C13" s="7" t="s">
        <v>11</v>
      </c>
      <c r="D13" s="27">
        <f>SUM(D14:D16)</f>
        <v>1046000</v>
      </c>
      <c r="E13" s="19"/>
      <c r="M13" s="17">
        <f>SUM(M10:M12)</f>
        <v>269897970</v>
      </c>
    </row>
    <row r="14" spans="1:6" ht="19.5" customHeight="1">
      <c r="A14" s="62"/>
      <c r="B14" s="64"/>
      <c r="C14" s="7" t="s">
        <v>12</v>
      </c>
      <c r="D14" s="27">
        <v>300000</v>
      </c>
      <c r="E14" s="19" t="s">
        <v>300</v>
      </c>
      <c r="F14" s="17"/>
    </row>
    <row r="15" spans="1:6" ht="19.5" customHeight="1">
      <c r="A15" s="62"/>
      <c r="B15" s="64"/>
      <c r="C15" s="7" t="s">
        <v>13</v>
      </c>
      <c r="D15" s="27">
        <v>744000</v>
      </c>
      <c r="E15" s="19"/>
      <c r="F15" s="17"/>
    </row>
    <row r="16" spans="1:6" ht="19.5" customHeight="1">
      <c r="A16" s="62"/>
      <c r="B16" s="64"/>
      <c r="C16" s="7" t="s">
        <v>14</v>
      </c>
      <c r="D16" s="27">
        <v>2000</v>
      </c>
      <c r="E16" s="19" t="s">
        <v>291</v>
      </c>
      <c r="F16" s="17"/>
    </row>
    <row r="17" spans="1:6" ht="19.5" customHeight="1">
      <c r="A17" s="62"/>
      <c r="B17" s="65"/>
      <c r="C17" s="28" t="s">
        <v>190</v>
      </c>
      <c r="D17" s="27">
        <f>SUM(D5+D7+D9+D11+D13)</f>
        <v>124661520</v>
      </c>
      <c r="E17" s="19"/>
      <c r="F17" s="17"/>
    </row>
    <row r="18" spans="1:6" ht="19.5" customHeight="1">
      <c r="A18" s="62"/>
      <c r="B18" s="52" t="s">
        <v>60</v>
      </c>
      <c r="C18" s="7" t="s">
        <v>17</v>
      </c>
      <c r="D18" s="27">
        <f>SUM(D19:D22)</f>
        <v>82000000</v>
      </c>
      <c r="E18" s="19"/>
      <c r="F18" s="17"/>
    </row>
    <row r="19" spans="1:6" ht="19.5" customHeight="1">
      <c r="A19" s="62"/>
      <c r="B19" s="52"/>
      <c r="C19" s="7" t="s">
        <v>70</v>
      </c>
      <c r="D19" s="33">
        <v>63000000</v>
      </c>
      <c r="E19" s="19"/>
      <c r="F19" s="17"/>
    </row>
    <row r="20" spans="1:6" ht="19.5" customHeight="1">
      <c r="A20" s="62"/>
      <c r="B20" s="52"/>
      <c r="C20" s="7" t="s">
        <v>18</v>
      </c>
      <c r="D20" s="33">
        <v>8500000</v>
      </c>
      <c r="E20" s="19" t="s">
        <v>191</v>
      </c>
      <c r="F20" s="17"/>
    </row>
    <row r="21" spans="1:6" ht="19.5" customHeight="1">
      <c r="A21" s="62"/>
      <c r="B21" s="52"/>
      <c r="C21" s="7" t="s">
        <v>19</v>
      </c>
      <c r="D21" s="33">
        <v>1200000</v>
      </c>
      <c r="E21" s="19"/>
      <c r="F21" s="17"/>
    </row>
    <row r="22" spans="1:6" ht="19.5" customHeight="1">
      <c r="A22" s="62"/>
      <c r="B22" s="52"/>
      <c r="C22" s="7" t="s">
        <v>21</v>
      </c>
      <c r="D22" s="33">
        <v>9300000</v>
      </c>
      <c r="E22" s="19" t="s">
        <v>192</v>
      </c>
      <c r="F22" s="17"/>
    </row>
    <row r="23" spans="1:6" ht="19.5" customHeight="1">
      <c r="A23" s="62"/>
      <c r="B23" s="52"/>
      <c r="C23" s="7" t="s">
        <v>22</v>
      </c>
      <c r="D23" s="33">
        <f>SUM(D24:D39)</f>
        <v>25330000</v>
      </c>
      <c r="E23" s="19"/>
      <c r="F23" s="17"/>
    </row>
    <row r="24" spans="1:6" ht="19.5" customHeight="1">
      <c r="A24" s="62"/>
      <c r="B24" s="52"/>
      <c r="C24" s="7" t="s">
        <v>23</v>
      </c>
      <c r="D24" s="33">
        <v>900000</v>
      </c>
      <c r="E24" s="19" t="s">
        <v>193</v>
      </c>
      <c r="F24" s="17"/>
    </row>
    <row r="25" spans="1:6" ht="19.5" customHeight="1">
      <c r="A25" s="62"/>
      <c r="B25" s="52"/>
      <c r="C25" s="7" t="s">
        <v>24</v>
      </c>
      <c r="D25" s="33">
        <v>400000</v>
      </c>
      <c r="E25" s="19" t="s">
        <v>194</v>
      </c>
      <c r="F25" s="17"/>
    </row>
    <row r="26" spans="1:6" ht="19.5" customHeight="1">
      <c r="A26" s="62"/>
      <c r="B26" s="52"/>
      <c r="C26" s="7" t="s">
        <v>25</v>
      </c>
      <c r="D26" s="33">
        <v>200000</v>
      </c>
      <c r="E26" s="19" t="s">
        <v>296</v>
      </c>
      <c r="F26" s="17"/>
    </row>
    <row r="27" spans="1:6" ht="19.5" customHeight="1">
      <c r="A27" s="62"/>
      <c r="B27" s="52"/>
      <c r="C27" s="7" t="s">
        <v>26</v>
      </c>
      <c r="D27" s="33">
        <v>900000</v>
      </c>
      <c r="E27" s="19" t="s">
        <v>196</v>
      </c>
      <c r="F27" s="17"/>
    </row>
    <row r="28" spans="1:6" ht="19.5" customHeight="1">
      <c r="A28" s="62"/>
      <c r="B28" s="52"/>
      <c r="C28" s="7" t="s">
        <v>27</v>
      </c>
      <c r="D28" s="27">
        <v>200000</v>
      </c>
      <c r="E28" s="19" t="s">
        <v>294</v>
      </c>
      <c r="F28" s="17"/>
    </row>
    <row r="29" spans="1:6" ht="19.5" customHeight="1">
      <c r="A29" s="62"/>
      <c r="B29" s="52"/>
      <c r="C29" s="7" t="s">
        <v>28</v>
      </c>
      <c r="D29" s="33">
        <v>950000</v>
      </c>
      <c r="E29" s="19" t="s">
        <v>290</v>
      </c>
      <c r="F29" s="17"/>
    </row>
    <row r="30" spans="1:6" ht="19.5" customHeight="1">
      <c r="A30" s="62"/>
      <c r="B30" s="52"/>
      <c r="C30" s="7" t="s">
        <v>29</v>
      </c>
      <c r="D30" s="27">
        <v>500000</v>
      </c>
      <c r="E30" s="19" t="s">
        <v>295</v>
      </c>
      <c r="F30" s="17"/>
    </row>
    <row r="31" spans="1:6" ht="19.5" customHeight="1">
      <c r="A31" s="62"/>
      <c r="B31" s="52"/>
      <c r="C31" s="7" t="s">
        <v>31</v>
      </c>
      <c r="D31" s="27">
        <v>2100000</v>
      </c>
      <c r="E31" s="19" t="s">
        <v>200</v>
      </c>
      <c r="F31" s="17"/>
    </row>
    <row r="32" spans="1:6" ht="19.5" customHeight="1">
      <c r="A32" s="62"/>
      <c r="B32" s="52"/>
      <c r="C32" s="7" t="s">
        <v>32</v>
      </c>
      <c r="D32" s="27">
        <v>630000</v>
      </c>
      <c r="E32" s="19" t="s">
        <v>292</v>
      </c>
      <c r="F32" s="17"/>
    </row>
    <row r="33" spans="1:6" ht="19.5" customHeight="1">
      <c r="A33" s="62"/>
      <c r="B33" s="52"/>
      <c r="C33" s="7" t="s">
        <v>33</v>
      </c>
      <c r="D33" s="27">
        <v>2000000</v>
      </c>
      <c r="E33" s="19" t="s">
        <v>201</v>
      </c>
      <c r="F33" s="17"/>
    </row>
    <row r="34" spans="1:13" ht="19.5" customHeight="1">
      <c r="A34" s="62"/>
      <c r="B34" s="52"/>
      <c r="C34" s="7" t="s">
        <v>34</v>
      </c>
      <c r="D34" s="27">
        <v>10400000</v>
      </c>
      <c r="E34" s="19" t="s">
        <v>202</v>
      </c>
      <c r="M34" s="17">
        <v>2447500</v>
      </c>
    </row>
    <row r="35" spans="1:6" ht="19.5" customHeight="1">
      <c r="A35" s="62"/>
      <c r="B35" s="52"/>
      <c r="C35" s="7" t="s">
        <v>35</v>
      </c>
      <c r="D35" s="27">
        <v>4200000</v>
      </c>
      <c r="E35" s="19" t="s">
        <v>297</v>
      </c>
      <c r="F35" s="17"/>
    </row>
    <row r="36" spans="1:6" ht="19.5" customHeight="1">
      <c r="A36" s="62"/>
      <c r="B36" s="52"/>
      <c r="C36" s="7" t="s">
        <v>203</v>
      </c>
      <c r="D36" s="27">
        <v>120000</v>
      </c>
      <c r="E36" s="19" t="s">
        <v>204</v>
      </c>
      <c r="F36" s="17"/>
    </row>
    <row r="37" spans="1:6" ht="19.5" customHeight="1">
      <c r="A37" s="62"/>
      <c r="B37" s="52"/>
      <c r="C37" s="7" t="s">
        <v>205</v>
      </c>
      <c r="D37" s="33">
        <v>1000000</v>
      </c>
      <c r="E37" s="19" t="s">
        <v>206</v>
      </c>
      <c r="F37" s="17"/>
    </row>
    <row r="38" spans="1:6" ht="19.5" customHeight="1">
      <c r="A38" s="62"/>
      <c r="B38" s="52"/>
      <c r="C38" s="7" t="s">
        <v>207</v>
      </c>
      <c r="D38" s="33">
        <v>30000</v>
      </c>
      <c r="E38" s="19" t="s">
        <v>298</v>
      </c>
      <c r="F38" s="17"/>
    </row>
    <row r="39" spans="1:6" ht="19.5" customHeight="1">
      <c r="A39" s="62"/>
      <c r="B39" s="52"/>
      <c r="C39" s="7" t="s">
        <v>36</v>
      </c>
      <c r="D39" s="33">
        <v>800000</v>
      </c>
      <c r="E39" s="19" t="s">
        <v>208</v>
      </c>
      <c r="F39" s="17"/>
    </row>
    <row r="40" spans="1:6" ht="19.5" customHeight="1">
      <c r="A40" s="62"/>
      <c r="B40" s="52"/>
      <c r="C40" s="7" t="s">
        <v>37</v>
      </c>
      <c r="D40" s="33">
        <f>SUM(D41:D48)</f>
        <v>14130000</v>
      </c>
      <c r="E40" s="19"/>
      <c r="F40" s="17"/>
    </row>
    <row r="41" spans="1:6" ht="19.5" customHeight="1">
      <c r="A41" s="62"/>
      <c r="B41" s="52"/>
      <c r="C41" s="7" t="s">
        <v>38</v>
      </c>
      <c r="D41" s="33">
        <v>6500000</v>
      </c>
      <c r="E41" s="19" t="s">
        <v>209</v>
      </c>
      <c r="F41" s="17"/>
    </row>
    <row r="42" spans="1:6" ht="19.5" customHeight="1">
      <c r="A42" s="62"/>
      <c r="B42" s="52"/>
      <c r="C42" s="7" t="s">
        <v>39</v>
      </c>
      <c r="D42" s="33">
        <v>1500000</v>
      </c>
      <c r="E42" s="19" t="s">
        <v>210</v>
      </c>
      <c r="F42" s="17"/>
    </row>
    <row r="43" spans="1:6" ht="19.5" customHeight="1">
      <c r="A43" s="62"/>
      <c r="B43" s="52"/>
      <c r="C43" s="7" t="s">
        <v>72</v>
      </c>
      <c r="D43" s="33">
        <v>1000000</v>
      </c>
      <c r="E43" s="19" t="s">
        <v>211</v>
      </c>
      <c r="F43" s="17"/>
    </row>
    <row r="44" spans="1:6" ht="19.5" customHeight="1">
      <c r="A44" s="62"/>
      <c r="B44" s="52"/>
      <c r="C44" s="7" t="s">
        <v>27</v>
      </c>
      <c r="D44" s="33">
        <v>1800000</v>
      </c>
      <c r="E44" s="19" t="s">
        <v>294</v>
      </c>
      <c r="F44" s="17"/>
    </row>
    <row r="45" spans="1:6" ht="19.5" customHeight="1">
      <c r="A45" s="62"/>
      <c r="B45" s="52"/>
      <c r="C45" s="7" t="s">
        <v>41</v>
      </c>
      <c r="D45" s="33">
        <v>700000</v>
      </c>
      <c r="E45" s="19" t="s">
        <v>212</v>
      </c>
      <c r="F45" s="17"/>
    </row>
    <row r="46" spans="1:6" ht="19.5" customHeight="1">
      <c r="A46" s="62"/>
      <c r="B46" s="52"/>
      <c r="C46" s="7" t="s">
        <v>213</v>
      </c>
      <c r="D46" s="33">
        <v>100000</v>
      </c>
      <c r="E46" s="19" t="s">
        <v>299</v>
      </c>
      <c r="F46" s="17"/>
    </row>
    <row r="47" spans="1:6" ht="19.5" customHeight="1">
      <c r="A47" s="62"/>
      <c r="B47" s="52"/>
      <c r="C47" s="7" t="s">
        <v>26</v>
      </c>
      <c r="D47" s="33">
        <v>2500000</v>
      </c>
      <c r="E47" s="19" t="s">
        <v>215</v>
      </c>
      <c r="F47" s="17"/>
    </row>
    <row r="48" spans="1:6" ht="19.5" customHeight="1">
      <c r="A48" s="62"/>
      <c r="B48" s="52"/>
      <c r="C48" s="7" t="s">
        <v>36</v>
      </c>
      <c r="D48" s="33">
        <v>30000</v>
      </c>
      <c r="E48" s="19"/>
      <c r="F48" s="17"/>
    </row>
    <row r="49" spans="1:6" ht="19.5" customHeight="1">
      <c r="A49" s="62"/>
      <c r="B49" s="52"/>
      <c r="C49" s="7" t="s">
        <v>79</v>
      </c>
      <c r="D49" s="33">
        <v>1436031</v>
      </c>
      <c r="E49" s="19" t="s">
        <v>303</v>
      </c>
      <c r="F49" s="17"/>
    </row>
    <row r="50" spans="1:6" ht="19.5" customHeight="1">
      <c r="A50" s="62"/>
      <c r="B50" s="52"/>
      <c r="C50" s="7" t="s">
        <v>43</v>
      </c>
      <c r="D50" s="33">
        <v>2400000</v>
      </c>
      <c r="E50" s="19"/>
      <c r="F50" s="17"/>
    </row>
    <row r="51" spans="1:6" ht="19.5" customHeight="1">
      <c r="A51" s="62"/>
      <c r="B51" s="52"/>
      <c r="C51" s="7" t="s">
        <v>44</v>
      </c>
      <c r="D51" s="33">
        <v>1200000</v>
      </c>
      <c r="E51" s="19"/>
      <c r="F51" s="17"/>
    </row>
    <row r="52" spans="1:6" ht="19.5" customHeight="1">
      <c r="A52" s="62"/>
      <c r="B52" s="52"/>
      <c r="C52" s="7" t="s">
        <v>45</v>
      </c>
      <c r="D52" s="27">
        <v>1200000</v>
      </c>
      <c r="E52" s="19"/>
      <c r="F52" s="17"/>
    </row>
    <row r="53" spans="1:6" ht="19.5" customHeight="1">
      <c r="A53" s="62"/>
      <c r="B53" s="52"/>
      <c r="C53" s="28" t="s">
        <v>217</v>
      </c>
      <c r="D53" s="27">
        <f>D18+D23+D40+D50+D51+D52+D49</f>
        <v>127696031</v>
      </c>
      <c r="E53" s="19"/>
      <c r="F53" s="17"/>
    </row>
    <row r="54" spans="1:6" ht="19.5" customHeight="1">
      <c r="A54" s="62"/>
      <c r="B54" s="53" t="s">
        <v>218</v>
      </c>
      <c r="C54" s="54"/>
      <c r="D54" s="27">
        <f>D17-D53</f>
        <v>-3034511</v>
      </c>
      <c r="E54" s="19"/>
      <c r="F54" s="17"/>
    </row>
    <row r="55" spans="1:6" ht="19.5" customHeight="1">
      <c r="A55" s="52" t="s">
        <v>62</v>
      </c>
      <c r="B55" s="29" t="s">
        <v>59</v>
      </c>
      <c r="C55" s="28" t="s">
        <v>219</v>
      </c>
      <c r="D55" s="27">
        <v>0</v>
      </c>
      <c r="E55" s="19"/>
      <c r="F55" s="17"/>
    </row>
    <row r="56" spans="1:6" ht="19.5" customHeight="1">
      <c r="A56" s="52"/>
      <c r="B56" s="52" t="s">
        <v>60</v>
      </c>
      <c r="C56" s="7" t="s">
        <v>49</v>
      </c>
      <c r="D56" s="27">
        <f>SUM(D57:D61)</f>
        <v>500000</v>
      </c>
      <c r="E56" s="19"/>
      <c r="F56" s="17"/>
    </row>
    <row r="57" spans="1:6" ht="19.5" customHeight="1">
      <c r="A57" s="52"/>
      <c r="B57" s="52"/>
      <c r="C57" s="7" t="s">
        <v>167</v>
      </c>
      <c r="D57" s="27">
        <v>0</v>
      </c>
      <c r="E57" s="34"/>
      <c r="F57" s="17"/>
    </row>
    <row r="58" spans="1:6" ht="19.5" customHeight="1">
      <c r="A58" s="52"/>
      <c r="B58" s="52"/>
      <c r="C58" s="7" t="s">
        <v>220</v>
      </c>
      <c r="D58" s="27">
        <v>0</v>
      </c>
      <c r="E58" s="19"/>
      <c r="F58" s="17"/>
    </row>
    <row r="59" spans="1:6" ht="19.5" customHeight="1">
      <c r="A59" s="52"/>
      <c r="B59" s="52"/>
      <c r="C59" s="7" t="s">
        <v>261</v>
      </c>
      <c r="D59" s="27">
        <v>0</v>
      </c>
      <c r="E59" s="19"/>
      <c r="F59" s="17"/>
    </row>
    <row r="60" spans="1:6" ht="19.5" customHeight="1">
      <c r="A60" s="52"/>
      <c r="B60" s="52"/>
      <c r="C60" s="7" t="s">
        <v>50</v>
      </c>
      <c r="D60" s="27">
        <v>500000</v>
      </c>
      <c r="E60" s="19" t="s">
        <v>289</v>
      </c>
      <c r="F60" s="17"/>
    </row>
    <row r="61" spans="1:6" ht="19.5" customHeight="1">
      <c r="A61" s="52"/>
      <c r="B61" s="52"/>
      <c r="C61" s="7" t="s">
        <v>221</v>
      </c>
      <c r="D61" s="27">
        <v>0</v>
      </c>
      <c r="E61" s="19"/>
      <c r="F61" s="17"/>
    </row>
    <row r="62" spans="1:6" ht="19.5" customHeight="1">
      <c r="A62" s="52"/>
      <c r="B62" s="52"/>
      <c r="C62" s="28" t="s">
        <v>222</v>
      </c>
      <c r="D62" s="27">
        <f>D56</f>
        <v>500000</v>
      </c>
      <c r="E62" s="19"/>
      <c r="F62" s="17"/>
    </row>
    <row r="63" spans="1:6" ht="19.5" customHeight="1">
      <c r="A63" s="52"/>
      <c r="B63" s="53" t="s">
        <v>223</v>
      </c>
      <c r="C63" s="54"/>
      <c r="D63" s="27">
        <f>D55-D62</f>
        <v>-500000</v>
      </c>
      <c r="E63" s="19"/>
      <c r="F63" s="17"/>
    </row>
    <row r="64" spans="1:6" ht="19.5" customHeight="1">
      <c r="A64" s="52" t="s">
        <v>63</v>
      </c>
      <c r="B64" s="52" t="s">
        <v>59</v>
      </c>
      <c r="C64" s="7" t="s">
        <v>51</v>
      </c>
      <c r="D64" s="27">
        <v>5062827</v>
      </c>
      <c r="E64" s="19" t="s">
        <v>262</v>
      </c>
      <c r="F64" s="17"/>
    </row>
    <row r="65" spans="1:6" ht="19.5" customHeight="1">
      <c r="A65" s="52"/>
      <c r="B65" s="52"/>
      <c r="C65" s="7" t="s">
        <v>52</v>
      </c>
      <c r="D65" s="27">
        <f>D66</f>
        <v>0</v>
      </c>
      <c r="E65" s="19"/>
      <c r="F65" s="17"/>
    </row>
    <row r="66" spans="1:6" ht="19.5" customHeight="1">
      <c r="A66" s="52"/>
      <c r="B66" s="52"/>
      <c r="C66" s="7" t="s">
        <v>53</v>
      </c>
      <c r="D66" s="27">
        <v>0</v>
      </c>
      <c r="E66" s="19"/>
      <c r="F66" s="17"/>
    </row>
    <row r="67" spans="1:6" ht="19.5" customHeight="1">
      <c r="A67" s="52"/>
      <c r="B67" s="52"/>
      <c r="C67" s="28" t="s">
        <v>224</v>
      </c>
      <c r="D67" s="27">
        <f>SUM(D64:D65)</f>
        <v>5062827</v>
      </c>
      <c r="E67" s="19"/>
      <c r="F67" s="17"/>
    </row>
    <row r="68" spans="1:6" ht="19.5" customHeight="1">
      <c r="A68" s="52"/>
      <c r="B68" s="52" t="s">
        <v>60</v>
      </c>
      <c r="C68" s="7" t="s">
        <v>54</v>
      </c>
      <c r="D68" s="27">
        <v>7512000</v>
      </c>
      <c r="E68" s="19" t="s">
        <v>302</v>
      </c>
      <c r="F68" s="17"/>
    </row>
    <row r="69" spans="1:6" ht="19.5" customHeight="1">
      <c r="A69" s="52"/>
      <c r="B69" s="52"/>
      <c r="C69" s="28" t="s">
        <v>225</v>
      </c>
      <c r="D69" s="27">
        <f>SUM(D68:D68)</f>
        <v>7512000</v>
      </c>
      <c r="E69" s="19"/>
      <c r="F69" s="17"/>
    </row>
    <row r="70" spans="1:6" ht="19.5" customHeight="1">
      <c r="A70" s="52"/>
      <c r="B70" s="53" t="s">
        <v>226</v>
      </c>
      <c r="C70" s="54"/>
      <c r="D70" s="27">
        <f>D67-D69</f>
        <v>-2449173</v>
      </c>
      <c r="E70" s="19"/>
      <c r="F70" s="17"/>
    </row>
    <row r="71" spans="1:6" ht="19.5" customHeight="1">
      <c r="A71" s="53" t="s">
        <v>227</v>
      </c>
      <c r="B71" s="54"/>
      <c r="C71" s="54"/>
      <c r="D71" s="27">
        <v>0</v>
      </c>
      <c r="E71" s="19"/>
      <c r="F71" s="17"/>
    </row>
    <row r="72" spans="1:6" ht="19.5" customHeight="1">
      <c r="A72" s="53" t="s">
        <v>228</v>
      </c>
      <c r="B72" s="54"/>
      <c r="C72" s="54"/>
      <c r="D72" s="27">
        <f>D54+D63+D70-D71</f>
        <v>-5983684</v>
      </c>
      <c r="E72" s="19"/>
      <c r="F72" s="17"/>
    </row>
    <row r="73" spans="1:6" ht="19.5" customHeight="1">
      <c r="A73" s="3"/>
      <c r="B73" s="3"/>
      <c r="C73" s="3"/>
      <c r="D73" s="30"/>
      <c r="E73" s="31"/>
      <c r="F73" s="17"/>
    </row>
    <row r="74" spans="1:6" ht="19.5" customHeight="1">
      <c r="A74" s="53" t="s">
        <v>229</v>
      </c>
      <c r="B74" s="54"/>
      <c r="C74" s="54"/>
      <c r="D74" s="27">
        <v>5983684</v>
      </c>
      <c r="E74" s="19"/>
      <c r="F74" s="17"/>
    </row>
    <row r="75" spans="1:6" ht="19.5" customHeight="1">
      <c r="A75" s="46" t="s">
        <v>230</v>
      </c>
      <c r="B75" s="47"/>
      <c r="C75" s="47"/>
      <c r="D75" s="27">
        <f>D72+D74</f>
        <v>0</v>
      </c>
      <c r="E75" s="19"/>
      <c r="F75" s="17"/>
    </row>
  </sheetData>
  <sheetProtection/>
  <mergeCells count="19">
    <mergeCell ref="A1:E1"/>
    <mergeCell ref="A2:E2"/>
    <mergeCell ref="A5:A54"/>
    <mergeCell ref="B5:B17"/>
    <mergeCell ref="B63:C63"/>
    <mergeCell ref="A64:A70"/>
    <mergeCell ref="B64:B67"/>
    <mergeCell ref="B68:B69"/>
    <mergeCell ref="B70:C70"/>
    <mergeCell ref="A75:C75"/>
    <mergeCell ref="F3:G3"/>
    <mergeCell ref="A4:C4"/>
    <mergeCell ref="B18:B53"/>
    <mergeCell ref="B54:C54"/>
    <mergeCell ref="A71:C71"/>
    <mergeCell ref="A72:C72"/>
    <mergeCell ref="A74:C74"/>
    <mergeCell ref="A55:A63"/>
    <mergeCell ref="B56:B62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pane xSplit="3" ySplit="4" topLeftCell="D7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66" sqref="D66"/>
    </sheetView>
  </sheetViews>
  <sheetFormatPr defaultColWidth="9.00390625" defaultRowHeight="19.5" customHeight="1"/>
  <cols>
    <col min="1" max="2" width="4.625" style="2" customWidth="1"/>
    <col min="3" max="3" width="27.75390625" style="2" bestFit="1" customWidth="1"/>
    <col min="4" max="5" width="18.625" style="2" customWidth="1"/>
    <col min="6" max="6" width="33.25390625" style="2" customWidth="1"/>
    <col min="7" max="8" width="14.625" style="2" customWidth="1"/>
    <col min="9" max="16384" width="9.00390625" style="2" customWidth="1"/>
  </cols>
  <sheetData>
    <row r="1" spans="1:8" ht="19.5" customHeight="1">
      <c r="A1" s="60" t="s">
        <v>315</v>
      </c>
      <c r="B1" s="60"/>
      <c r="C1" s="60"/>
      <c r="D1" s="60"/>
      <c r="E1" s="60"/>
      <c r="F1" s="60"/>
      <c r="G1" s="21"/>
      <c r="H1" s="21"/>
    </row>
    <row r="2" spans="1:8" ht="19.5" customHeight="1">
      <c r="A2" s="61" t="s">
        <v>288</v>
      </c>
      <c r="B2" s="61"/>
      <c r="C2" s="61"/>
      <c r="D2" s="61"/>
      <c r="E2" s="61"/>
      <c r="F2" s="61"/>
      <c r="G2" s="1"/>
      <c r="H2" s="1"/>
    </row>
    <row r="3" spans="1:8" ht="19.5" customHeight="1">
      <c r="A3" s="24"/>
      <c r="B3" s="24"/>
      <c r="C3" s="24"/>
      <c r="D3" s="45"/>
      <c r="F3" s="25" t="s">
        <v>58</v>
      </c>
      <c r="G3" s="48"/>
      <c r="H3" s="48"/>
    </row>
    <row r="4" spans="1:7" ht="19.5" customHeight="1">
      <c r="A4" s="49" t="s">
        <v>0</v>
      </c>
      <c r="B4" s="50"/>
      <c r="C4" s="51"/>
      <c r="D4" s="44" t="s">
        <v>316</v>
      </c>
      <c r="E4" s="26" t="s">
        <v>1</v>
      </c>
      <c r="F4" s="26" t="s">
        <v>2</v>
      </c>
      <c r="G4" s="4"/>
    </row>
    <row r="5" spans="1:7" ht="19.5" customHeight="1">
      <c r="A5" s="62" t="s">
        <v>61</v>
      </c>
      <c r="B5" s="63" t="s">
        <v>59</v>
      </c>
      <c r="C5" s="7" t="s">
        <v>3</v>
      </c>
      <c r="D5" s="27">
        <f>SUM(D6)</f>
        <v>122000000</v>
      </c>
      <c r="E5" s="27">
        <f>SUM(E6)</f>
        <v>115715520</v>
      </c>
      <c r="F5" s="19"/>
      <c r="G5" s="17"/>
    </row>
    <row r="6" spans="1:7" ht="19.5" customHeight="1">
      <c r="A6" s="62"/>
      <c r="B6" s="64"/>
      <c r="C6" s="7" t="s">
        <v>4</v>
      </c>
      <c r="D6" s="27">
        <v>122000000</v>
      </c>
      <c r="E6" s="27">
        <v>115715520</v>
      </c>
      <c r="F6" s="19" t="s">
        <v>301</v>
      </c>
      <c r="G6" s="17"/>
    </row>
    <row r="7" spans="1:7" ht="19.5" customHeight="1">
      <c r="A7" s="62"/>
      <c r="B7" s="64"/>
      <c r="C7" s="7" t="s">
        <v>5</v>
      </c>
      <c r="D7" s="27">
        <f>SUM(D8)</f>
        <v>0</v>
      </c>
      <c r="E7" s="27">
        <f>SUM(E8)</f>
        <v>0</v>
      </c>
      <c r="F7" s="19"/>
      <c r="G7" s="17"/>
    </row>
    <row r="8" spans="1:7" ht="19.5" customHeight="1">
      <c r="A8" s="62"/>
      <c r="B8" s="64"/>
      <c r="C8" s="7" t="s">
        <v>6</v>
      </c>
      <c r="D8" s="27">
        <v>0</v>
      </c>
      <c r="E8" s="27">
        <v>0</v>
      </c>
      <c r="F8" s="19"/>
      <c r="G8" s="17"/>
    </row>
    <row r="9" spans="1:7" ht="19.5" customHeight="1">
      <c r="A9" s="62"/>
      <c r="B9" s="64"/>
      <c r="C9" s="7" t="s">
        <v>7</v>
      </c>
      <c r="D9" s="27">
        <f>SUM(D10)</f>
        <v>2400000</v>
      </c>
      <c r="E9" s="27">
        <f>SUM(E10)</f>
        <v>2400000</v>
      </c>
      <c r="F9" s="19"/>
      <c r="G9" s="17"/>
    </row>
    <row r="10" spans="1:14" ht="19.5" customHeight="1">
      <c r="A10" s="62"/>
      <c r="B10" s="64"/>
      <c r="C10" s="7" t="s">
        <v>8</v>
      </c>
      <c r="D10" s="27">
        <v>2400000</v>
      </c>
      <c r="E10" s="27">
        <v>2400000</v>
      </c>
      <c r="F10" s="19" t="s">
        <v>282</v>
      </c>
      <c r="N10" s="17">
        <v>89965990</v>
      </c>
    </row>
    <row r="11" spans="1:14" ht="19.5" customHeight="1">
      <c r="A11" s="62"/>
      <c r="B11" s="64"/>
      <c r="C11" s="7" t="s">
        <v>9</v>
      </c>
      <c r="D11" s="27">
        <f>SUM(D12)</f>
        <v>10000000</v>
      </c>
      <c r="E11" s="27">
        <f>SUM(E12)</f>
        <v>5500000</v>
      </c>
      <c r="F11" s="19"/>
      <c r="N11" s="17">
        <v>89965990</v>
      </c>
    </row>
    <row r="12" spans="1:14" ht="19.5" customHeight="1">
      <c r="A12" s="62"/>
      <c r="B12" s="64"/>
      <c r="C12" s="7" t="s">
        <v>10</v>
      </c>
      <c r="D12" s="27">
        <v>10000000</v>
      </c>
      <c r="E12" s="27">
        <v>5500000</v>
      </c>
      <c r="F12" s="19" t="s">
        <v>293</v>
      </c>
      <c r="N12" s="17">
        <v>89965990</v>
      </c>
    </row>
    <row r="13" spans="1:14" ht="19.5" customHeight="1">
      <c r="A13" s="62"/>
      <c r="B13" s="64"/>
      <c r="C13" s="7" t="s">
        <v>11</v>
      </c>
      <c r="D13" s="27">
        <f>SUM(D14:D16)</f>
        <v>846000</v>
      </c>
      <c r="E13" s="27">
        <f>SUM(E14:E16)</f>
        <v>1046000</v>
      </c>
      <c r="F13" s="19"/>
      <c r="N13" s="17">
        <f>SUM(N10:N12)</f>
        <v>269897970</v>
      </c>
    </row>
    <row r="14" spans="1:7" ht="19.5" customHeight="1">
      <c r="A14" s="62"/>
      <c r="B14" s="64"/>
      <c r="C14" s="7" t="s">
        <v>12</v>
      </c>
      <c r="D14" s="27">
        <v>100000</v>
      </c>
      <c r="E14" s="27">
        <v>300000</v>
      </c>
      <c r="F14" s="19" t="s">
        <v>300</v>
      </c>
      <c r="G14" s="17"/>
    </row>
    <row r="15" spans="1:7" ht="19.5" customHeight="1">
      <c r="A15" s="62"/>
      <c r="B15" s="64"/>
      <c r="C15" s="7" t="s">
        <v>13</v>
      </c>
      <c r="D15" s="27">
        <v>744000</v>
      </c>
      <c r="E15" s="27">
        <v>744000</v>
      </c>
      <c r="F15" s="19"/>
      <c r="G15" s="17"/>
    </row>
    <row r="16" spans="1:7" ht="19.5" customHeight="1">
      <c r="A16" s="62"/>
      <c r="B16" s="64"/>
      <c r="C16" s="7" t="s">
        <v>14</v>
      </c>
      <c r="D16" s="27">
        <v>2000</v>
      </c>
      <c r="E16" s="27">
        <v>2000</v>
      </c>
      <c r="F16" s="19" t="s">
        <v>291</v>
      </c>
      <c r="G16" s="17"/>
    </row>
    <row r="17" spans="1:7" ht="19.5" customHeight="1">
      <c r="A17" s="62"/>
      <c r="B17" s="65"/>
      <c r="C17" s="28" t="s">
        <v>190</v>
      </c>
      <c r="D17" s="27">
        <f>SUM(D5+D7+D9+D11+D13)</f>
        <v>135246000</v>
      </c>
      <c r="E17" s="27">
        <f>SUM(E5+E7+E9+E11+E13)</f>
        <v>124661520</v>
      </c>
      <c r="F17" s="19"/>
      <c r="G17" s="17"/>
    </row>
    <row r="18" spans="1:7" ht="19.5" customHeight="1">
      <c r="A18" s="62"/>
      <c r="B18" s="52" t="s">
        <v>60</v>
      </c>
      <c r="C18" s="7" t="s">
        <v>17</v>
      </c>
      <c r="D18" s="27">
        <f>SUM(D19:D22)</f>
        <v>92500000</v>
      </c>
      <c r="E18" s="27">
        <f>SUM(E19:E22)</f>
        <v>82000000</v>
      </c>
      <c r="F18" s="19"/>
      <c r="G18" s="17"/>
    </row>
    <row r="19" spans="1:7" ht="19.5" customHeight="1">
      <c r="A19" s="62"/>
      <c r="B19" s="52"/>
      <c r="C19" s="7" t="s">
        <v>70</v>
      </c>
      <c r="D19" s="33">
        <v>67000000</v>
      </c>
      <c r="E19" s="33">
        <v>63000000</v>
      </c>
      <c r="F19" s="19"/>
      <c r="G19" s="17"/>
    </row>
    <row r="20" spans="1:7" ht="19.5" customHeight="1">
      <c r="A20" s="62"/>
      <c r="B20" s="52"/>
      <c r="C20" s="7" t="s">
        <v>18</v>
      </c>
      <c r="D20" s="33">
        <v>14000000</v>
      </c>
      <c r="E20" s="33">
        <v>8500000</v>
      </c>
      <c r="F20" s="19" t="s">
        <v>191</v>
      </c>
      <c r="G20" s="17"/>
    </row>
    <row r="21" spans="1:7" ht="19.5" customHeight="1">
      <c r="A21" s="62"/>
      <c r="B21" s="52"/>
      <c r="C21" s="7" t="s">
        <v>19</v>
      </c>
      <c r="D21" s="33">
        <v>0</v>
      </c>
      <c r="E21" s="33">
        <v>1200000</v>
      </c>
      <c r="F21" s="19"/>
      <c r="G21" s="17"/>
    </row>
    <row r="22" spans="1:7" ht="19.5" customHeight="1">
      <c r="A22" s="62"/>
      <c r="B22" s="52"/>
      <c r="C22" s="7" t="s">
        <v>21</v>
      </c>
      <c r="D22" s="33">
        <v>11500000</v>
      </c>
      <c r="E22" s="33">
        <v>9300000</v>
      </c>
      <c r="F22" s="19" t="s">
        <v>192</v>
      </c>
      <c r="G22" s="17"/>
    </row>
    <row r="23" spans="1:7" ht="19.5" customHeight="1">
      <c r="A23" s="62"/>
      <c r="B23" s="52"/>
      <c r="C23" s="7" t="s">
        <v>22</v>
      </c>
      <c r="D23" s="33">
        <f>SUM(D24:D39)</f>
        <v>25950000</v>
      </c>
      <c r="E23" s="33">
        <f>SUM(E24:E39)</f>
        <v>25330000</v>
      </c>
      <c r="F23" s="19"/>
      <c r="G23" s="17"/>
    </row>
    <row r="24" spans="1:7" ht="19.5" customHeight="1">
      <c r="A24" s="62"/>
      <c r="B24" s="52"/>
      <c r="C24" s="7" t="s">
        <v>23</v>
      </c>
      <c r="D24" s="33">
        <v>900000</v>
      </c>
      <c r="E24" s="33">
        <v>900000</v>
      </c>
      <c r="F24" s="19" t="s">
        <v>193</v>
      </c>
      <c r="G24" s="17"/>
    </row>
    <row r="25" spans="1:7" ht="19.5" customHeight="1">
      <c r="A25" s="62"/>
      <c r="B25" s="52"/>
      <c r="C25" s="7" t="s">
        <v>24</v>
      </c>
      <c r="D25" s="33">
        <v>400000</v>
      </c>
      <c r="E25" s="33">
        <v>400000</v>
      </c>
      <c r="F25" s="19" t="s">
        <v>194</v>
      </c>
      <c r="G25" s="17"/>
    </row>
    <row r="26" spans="1:7" ht="19.5" customHeight="1">
      <c r="A26" s="62"/>
      <c r="B26" s="52"/>
      <c r="C26" s="7" t="s">
        <v>25</v>
      </c>
      <c r="D26" s="33">
        <v>100000</v>
      </c>
      <c r="E26" s="33">
        <v>200000</v>
      </c>
      <c r="F26" s="19" t="s">
        <v>296</v>
      </c>
      <c r="G26" s="17"/>
    </row>
    <row r="27" spans="1:7" ht="19.5" customHeight="1">
      <c r="A27" s="62"/>
      <c r="B27" s="52"/>
      <c r="C27" s="7" t="s">
        <v>26</v>
      </c>
      <c r="D27" s="33">
        <v>900000</v>
      </c>
      <c r="E27" s="33">
        <v>900000</v>
      </c>
      <c r="F27" s="19" t="s">
        <v>196</v>
      </c>
      <c r="G27" s="17"/>
    </row>
    <row r="28" spans="1:7" ht="19.5" customHeight="1">
      <c r="A28" s="62"/>
      <c r="B28" s="52"/>
      <c r="C28" s="7" t="s">
        <v>27</v>
      </c>
      <c r="D28" s="27">
        <v>200000</v>
      </c>
      <c r="E28" s="27">
        <v>200000</v>
      </c>
      <c r="F28" s="19" t="s">
        <v>294</v>
      </c>
      <c r="G28" s="17"/>
    </row>
    <row r="29" spans="1:7" ht="19.5" customHeight="1">
      <c r="A29" s="62"/>
      <c r="B29" s="52"/>
      <c r="C29" s="7" t="s">
        <v>28</v>
      </c>
      <c r="D29" s="33">
        <v>500000</v>
      </c>
      <c r="E29" s="33">
        <v>950000</v>
      </c>
      <c r="F29" s="19" t="s">
        <v>290</v>
      </c>
      <c r="G29" s="17"/>
    </row>
    <row r="30" spans="1:7" ht="19.5" customHeight="1">
      <c r="A30" s="62"/>
      <c r="B30" s="52"/>
      <c r="C30" s="7" t="s">
        <v>29</v>
      </c>
      <c r="D30" s="27">
        <v>500000</v>
      </c>
      <c r="E30" s="27">
        <v>500000</v>
      </c>
      <c r="F30" s="19" t="s">
        <v>295</v>
      </c>
      <c r="G30" s="17"/>
    </row>
    <row r="31" spans="1:7" ht="19.5" customHeight="1">
      <c r="A31" s="62"/>
      <c r="B31" s="52"/>
      <c r="C31" s="7" t="s">
        <v>31</v>
      </c>
      <c r="D31" s="27">
        <v>2100000</v>
      </c>
      <c r="E31" s="27">
        <v>2100000</v>
      </c>
      <c r="F31" s="19" t="s">
        <v>200</v>
      </c>
      <c r="G31" s="17"/>
    </row>
    <row r="32" spans="1:7" ht="19.5" customHeight="1">
      <c r="A32" s="62"/>
      <c r="B32" s="52"/>
      <c r="C32" s="7" t="s">
        <v>32</v>
      </c>
      <c r="D32" s="27">
        <v>1800000</v>
      </c>
      <c r="E32" s="27">
        <v>630000</v>
      </c>
      <c r="F32" s="19" t="s">
        <v>292</v>
      </c>
      <c r="G32" s="17"/>
    </row>
    <row r="33" spans="1:7" ht="19.5" customHeight="1">
      <c r="A33" s="62"/>
      <c r="B33" s="52"/>
      <c r="C33" s="7" t="s">
        <v>33</v>
      </c>
      <c r="D33" s="27">
        <v>2000000</v>
      </c>
      <c r="E33" s="27">
        <v>2000000</v>
      </c>
      <c r="F33" s="19" t="s">
        <v>201</v>
      </c>
      <c r="G33" s="17"/>
    </row>
    <row r="34" spans="1:14" ht="19.5" customHeight="1">
      <c r="A34" s="62"/>
      <c r="B34" s="52"/>
      <c r="C34" s="7" t="s">
        <v>34</v>
      </c>
      <c r="D34" s="27">
        <v>10400000</v>
      </c>
      <c r="E34" s="27">
        <v>10400000</v>
      </c>
      <c r="F34" s="19" t="s">
        <v>202</v>
      </c>
      <c r="N34" s="17">
        <v>2447500</v>
      </c>
    </row>
    <row r="35" spans="1:7" ht="19.5" customHeight="1">
      <c r="A35" s="62"/>
      <c r="B35" s="52"/>
      <c r="C35" s="7" t="s">
        <v>35</v>
      </c>
      <c r="D35" s="27">
        <v>4200000</v>
      </c>
      <c r="E35" s="27">
        <v>4200000</v>
      </c>
      <c r="F35" s="19" t="s">
        <v>297</v>
      </c>
      <c r="G35" s="17"/>
    </row>
    <row r="36" spans="1:7" ht="19.5" customHeight="1">
      <c r="A36" s="62"/>
      <c r="B36" s="52"/>
      <c r="C36" s="7" t="s">
        <v>203</v>
      </c>
      <c r="D36" s="27">
        <v>120000</v>
      </c>
      <c r="E36" s="27">
        <v>120000</v>
      </c>
      <c r="F36" s="19" t="s">
        <v>204</v>
      </c>
      <c r="G36" s="17"/>
    </row>
    <row r="37" spans="1:7" ht="19.5" customHeight="1">
      <c r="A37" s="62"/>
      <c r="B37" s="52"/>
      <c r="C37" s="7" t="s">
        <v>205</v>
      </c>
      <c r="D37" s="33">
        <v>1000000</v>
      </c>
      <c r="E37" s="33">
        <v>1000000</v>
      </c>
      <c r="F37" s="19" t="s">
        <v>206</v>
      </c>
      <c r="G37" s="17"/>
    </row>
    <row r="38" spans="1:7" ht="19.5" customHeight="1">
      <c r="A38" s="62"/>
      <c r="B38" s="52"/>
      <c r="C38" s="7" t="s">
        <v>207</v>
      </c>
      <c r="D38" s="33">
        <v>30000</v>
      </c>
      <c r="E38" s="33">
        <v>30000</v>
      </c>
      <c r="F38" s="19" t="s">
        <v>298</v>
      </c>
      <c r="G38" s="17"/>
    </row>
    <row r="39" spans="1:7" ht="19.5" customHeight="1">
      <c r="A39" s="62"/>
      <c r="B39" s="52"/>
      <c r="C39" s="7" t="s">
        <v>36</v>
      </c>
      <c r="D39" s="33">
        <v>800000</v>
      </c>
      <c r="E39" s="33">
        <v>800000</v>
      </c>
      <c r="F39" s="19" t="s">
        <v>208</v>
      </c>
      <c r="G39" s="17"/>
    </row>
    <row r="40" spans="1:7" ht="19.5" customHeight="1">
      <c r="A40" s="62"/>
      <c r="B40" s="52"/>
      <c r="C40" s="7" t="s">
        <v>37</v>
      </c>
      <c r="D40" s="33">
        <f>SUM(D41:D48)</f>
        <v>14630000</v>
      </c>
      <c r="E40" s="33">
        <f>SUM(E41:E48)</f>
        <v>14130000</v>
      </c>
      <c r="F40" s="19"/>
      <c r="G40" s="17"/>
    </row>
    <row r="41" spans="1:7" ht="19.5" customHeight="1">
      <c r="A41" s="62"/>
      <c r="B41" s="52"/>
      <c r="C41" s="7" t="s">
        <v>38</v>
      </c>
      <c r="D41" s="33">
        <v>7000000</v>
      </c>
      <c r="E41" s="33">
        <v>6500000</v>
      </c>
      <c r="F41" s="19" t="s">
        <v>209</v>
      </c>
      <c r="G41" s="17"/>
    </row>
    <row r="42" spans="1:7" ht="19.5" customHeight="1">
      <c r="A42" s="62"/>
      <c r="B42" s="52"/>
      <c r="C42" s="7" t="s">
        <v>39</v>
      </c>
      <c r="D42" s="33">
        <v>1500000</v>
      </c>
      <c r="E42" s="33">
        <v>1500000</v>
      </c>
      <c r="F42" s="19" t="s">
        <v>210</v>
      </c>
      <c r="G42" s="17"/>
    </row>
    <row r="43" spans="1:7" ht="19.5" customHeight="1">
      <c r="A43" s="62"/>
      <c r="B43" s="52"/>
      <c r="C43" s="7" t="s">
        <v>72</v>
      </c>
      <c r="D43" s="33">
        <v>1000000</v>
      </c>
      <c r="E43" s="33">
        <v>1000000</v>
      </c>
      <c r="F43" s="19" t="s">
        <v>211</v>
      </c>
      <c r="G43" s="17"/>
    </row>
    <row r="44" spans="1:7" ht="19.5" customHeight="1">
      <c r="A44" s="62"/>
      <c r="B44" s="52"/>
      <c r="C44" s="7" t="s">
        <v>27</v>
      </c>
      <c r="D44" s="33">
        <v>1800000</v>
      </c>
      <c r="E44" s="33">
        <v>1800000</v>
      </c>
      <c r="F44" s="19" t="s">
        <v>294</v>
      </c>
      <c r="G44" s="17"/>
    </row>
    <row r="45" spans="1:7" ht="19.5" customHeight="1">
      <c r="A45" s="62"/>
      <c r="B45" s="52"/>
      <c r="C45" s="7" t="s">
        <v>41</v>
      </c>
      <c r="D45" s="33">
        <v>700000</v>
      </c>
      <c r="E45" s="33">
        <v>700000</v>
      </c>
      <c r="F45" s="19" t="s">
        <v>212</v>
      </c>
      <c r="G45" s="17"/>
    </row>
    <row r="46" spans="1:7" ht="19.5" customHeight="1">
      <c r="A46" s="62"/>
      <c r="B46" s="52"/>
      <c r="C46" s="7" t="s">
        <v>213</v>
      </c>
      <c r="D46" s="33">
        <v>100000</v>
      </c>
      <c r="E46" s="33">
        <v>100000</v>
      </c>
      <c r="F46" s="19" t="s">
        <v>299</v>
      </c>
      <c r="G46" s="17"/>
    </row>
    <row r="47" spans="1:7" ht="19.5" customHeight="1">
      <c r="A47" s="62"/>
      <c r="B47" s="52"/>
      <c r="C47" s="7" t="s">
        <v>26</v>
      </c>
      <c r="D47" s="33">
        <v>2500000</v>
      </c>
      <c r="E47" s="33">
        <v>2500000</v>
      </c>
      <c r="F47" s="19" t="s">
        <v>215</v>
      </c>
      <c r="G47" s="17"/>
    </row>
    <row r="48" spans="1:7" ht="19.5" customHeight="1">
      <c r="A48" s="62"/>
      <c r="B48" s="52"/>
      <c r="C48" s="7" t="s">
        <v>36</v>
      </c>
      <c r="D48" s="33">
        <v>30000</v>
      </c>
      <c r="E48" s="33">
        <v>30000</v>
      </c>
      <c r="F48" s="19"/>
      <c r="G48" s="17"/>
    </row>
    <row r="49" spans="1:7" ht="19.5" customHeight="1">
      <c r="A49" s="62"/>
      <c r="B49" s="52"/>
      <c r="C49" s="7" t="s">
        <v>79</v>
      </c>
      <c r="D49" s="33">
        <v>1436031</v>
      </c>
      <c r="E49" s="33">
        <v>1436031</v>
      </c>
      <c r="F49" s="19" t="s">
        <v>303</v>
      </c>
      <c r="G49" s="17"/>
    </row>
    <row r="50" spans="1:7" ht="19.5" customHeight="1">
      <c r="A50" s="62"/>
      <c r="B50" s="52"/>
      <c r="C50" s="7" t="s">
        <v>43</v>
      </c>
      <c r="D50" s="33">
        <v>0</v>
      </c>
      <c r="E50" s="33">
        <v>2400000</v>
      </c>
      <c r="F50" s="19"/>
      <c r="G50" s="17"/>
    </row>
    <row r="51" spans="1:7" ht="19.5" customHeight="1">
      <c r="A51" s="62"/>
      <c r="B51" s="52"/>
      <c r="C51" s="7" t="s">
        <v>44</v>
      </c>
      <c r="D51" s="33">
        <v>0</v>
      </c>
      <c r="E51" s="33">
        <v>1200000</v>
      </c>
      <c r="F51" s="19"/>
      <c r="G51" s="17"/>
    </row>
    <row r="52" spans="1:7" ht="19.5" customHeight="1">
      <c r="A52" s="62"/>
      <c r="B52" s="52"/>
      <c r="C52" s="7" t="s">
        <v>45</v>
      </c>
      <c r="D52" s="27">
        <v>0</v>
      </c>
      <c r="E52" s="27">
        <v>1200000</v>
      </c>
      <c r="F52" s="19"/>
      <c r="G52" s="17"/>
    </row>
    <row r="53" spans="1:7" ht="19.5" customHeight="1">
      <c r="A53" s="62"/>
      <c r="B53" s="52"/>
      <c r="C53" s="28" t="s">
        <v>217</v>
      </c>
      <c r="D53" s="27">
        <f>D18+D23+D40+D50+D51+D52+D49</f>
        <v>134516031</v>
      </c>
      <c r="E53" s="27">
        <f>E18+E23+E40+E50+E51+E52+E49</f>
        <v>127696031</v>
      </c>
      <c r="F53" s="19"/>
      <c r="G53" s="17"/>
    </row>
    <row r="54" spans="1:7" ht="19.5" customHeight="1">
      <c r="A54" s="62"/>
      <c r="B54" s="53" t="s">
        <v>218</v>
      </c>
      <c r="C54" s="54"/>
      <c r="D54" s="27">
        <f>D17-D53</f>
        <v>729969</v>
      </c>
      <c r="E54" s="27">
        <f>E17-E53</f>
        <v>-3034511</v>
      </c>
      <c r="F54" s="19"/>
      <c r="G54" s="17"/>
    </row>
    <row r="55" spans="1:7" ht="19.5" customHeight="1">
      <c r="A55" s="52" t="s">
        <v>62</v>
      </c>
      <c r="B55" s="29" t="s">
        <v>59</v>
      </c>
      <c r="C55" s="28" t="s">
        <v>219</v>
      </c>
      <c r="D55" s="27">
        <v>0</v>
      </c>
      <c r="E55" s="27">
        <v>0</v>
      </c>
      <c r="F55" s="19"/>
      <c r="G55" s="17"/>
    </row>
    <row r="56" spans="1:7" ht="19.5" customHeight="1">
      <c r="A56" s="52"/>
      <c r="B56" s="52" t="s">
        <v>60</v>
      </c>
      <c r="C56" s="7" t="s">
        <v>49</v>
      </c>
      <c r="D56" s="27">
        <f>SUM(D57:D61)</f>
        <v>500000</v>
      </c>
      <c r="E56" s="27">
        <f>SUM(E57:E61)</f>
        <v>500000</v>
      </c>
      <c r="F56" s="19"/>
      <c r="G56" s="17"/>
    </row>
    <row r="57" spans="1:7" ht="19.5" customHeight="1">
      <c r="A57" s="52"/>
      <c r="B57" s="52"/>
      <c r="C57" s="7" t="s">
        <v>167</v>
      </c>
      <c r="D57" s="27">
        <v>0</v>
      </c>
      <c r="E57" s="27">
        <v>0</v>
      </c>
      <c r="F57" s="34"/>
      <c r="G57" s="17"/>
    </row>
    <row r="58" spans="1:7" ht="19.5" customHeight="1">
      <c r="A58" s="52"/>
      <c r="B58" s="52"/>
      <c r="C58" s="7" t="s">
        <v>220</v>
      </c>
      <c r="D58" s="27">
        <v>0</v>
      </c>
      <c r="E58" s="27">
        <v>0</v>
      </c>
      <c r="F58" s="19"/>
      <c r="G58" s="17"/>
    </row>
    <row r="59" spans="1:7" ht="19.5" customHeight="1">
      <c r="A59" s="52"/>
      <c r="B59" s="52"/>
      <c r="C59" s="7" t="s">
        <v>261</v>
      </c>
      <c r="D59" s="27">
        <v>0</v>
      </c>
      <c r="E59" s="27">
        <v>0</v>
      </c>
      <c r="F59" s="19"/>
      <c r="G59" s="17"/>
    </row>
    <row r="60" spans="1:7" ht="19.5" customHeight="1">
      <c r="A60" s="52"/>
      <c r="B60" s="52"/>
      <c r="C60" s="7" t="s">
        <v>50</v>
      </c>
      <c r="D60" s="27">
        <v>500000</v>
      </c>
      <c r="E60" s="27">
        <v>500000</v>
      </c>
      <c r="F60" s="19" t="s">
        <v>314</v>
      </c>
      <c r="G60" s="17"/>
    </row>
    <row r="61" spans="1:7" ht="19.5" customHeight="1">
      <c r="A61" s="52"/>
      <c r="B61" s="52"/>
      <c r="C61" s="7" t="s">
        <v>221</v>
      </c>
      <c r="D61" s="27">
        <v>0</v>
      </c>
      <c r="E61" s="27">
        <v>0</v>
      </c>
      <c r="F61" s="19"/>
      <c r="G61" s="17"/>
    </row>
    <row r="62" spans="1:7" ht="19.5" customHeight="1">
      <c r="A62" s="52"/>
      <c r="B62" s="52"/>
      <c r="C62" s="28" t="s">
        <v>222</v>
      </c>
      <c r="D62" s="27">
        <f>D56</f>
        <v>500000</v>
      </c>
      <c r="E62" s="27">
        <f>E56</f>
        <v>500000</v>
      </c>
      <c r="F62" s="19"/>
      <c r="G62" s="17"/>
    </row>
    <row r="63" spans="1:7" ht="19.5" customHeight="1">
      <c r="A63" s="52"/>
      <c r="B63" s="53" t="s">
        <v>223</v>
      </c>
      <c r="C63" s="54"/>
      <c r="D63" s="27">
        <f>D55-D62</f>
        <v>-500000</v>
      </c>
      <c r="E63" s="27">
        <f>E55-E62</f>
        <v>-500000</v>
      </c>
      <c r="F63" s="19"/>
      <c r="G63" s="17"/>
    </row>
    <row r="64" spans="1:7" ht="19.5" customHeight="1">
      <c r="A64" s="52" t="s">
        <v>63</v>
      </c>
      <c r="B64" s="52" t="s">
        <v>59</v>
      </c>
      <c r="C64" s="7" t="s">
        <v>51</v>
      </c>
      <c r="D64" s="27">
        <v>1298347</v>
      </c>
      <c r="E64" s="27">
        <v>5062827</v>
      </c>
      <c r="F64" s="19" t="s">
        <v>262</v>
      </c>
      <c r="G64" s="17"/>
    </row>
    <row r="65" spans="1:7" ht="19.5" customHeight="1">
      <c r="A65" s="52"/>
      <c r="B65" s="52"/>
      <c r="C65" s="7" t="s">
        <v>52</v>
      </c>
      <c r="D65" s="27">
        <f>D66</f>
        <v>0</v>
      </c>
      <c r="E65" s="27">
        <f>E66</f>
        <v>0</v>
      </c>
      <c r="F65" s="19"/>
      <c r="G65" s="17"/>
    </row>
    <row r="66" spans="1:7" ht="19.5" customHeight="1">
      <c r="A66" s="52"/>
      <c r="B66" s="52"/>
      <c r="C66" s="7" t="s">
        <v>53</v>
      </c>
      <c r="D66" s="27">
        <v>0</v>
      </c>
      <c r="E66" s="27">
        <v>0</v>
      </c>
      <c r="F66" s="19"/>
      <c r="G66" s="17"/>
    </row>
    <row r="67" spans="1:7" ht="19.5" customHeight="1">
      <c r="A67" s="52"/>
      <c r="B67" s="52"/>
      <c r="C67" s="28" t="s">
        <v>224</v>
      </c>
      <c r="D67" s="27">
        <f>SUM(D64:D65)</f>
        <v>1298347</v>
      </c>
      <c r="E67" s="27">
        <f>SUM(E64:E65)</f>
        <v>5062827</v>
      </c>
      <c r="F67" s="19"/>
      <c r="G67" s="17"/>
    </row>
    <row r="68" spans="1:7" ht="19.5" customHeight="1">
      <c r="A68" s="52"/>
      <c r="B68" s="52" t="s">
        <v>60</v>
      </c>
      <c r="C68" s="7" t="s">
        <v>54</v>
      </c>
      <c r="D68" s="27">
        <v>7512000</v>
      </c>
      <c r="E68" s="27">
        <v>7512000</v>
      </c>
      <c r="F68" s="19" t="s">
        <v>302</v>
      </c>
      <c r="G68" s="17"/>
    </row>
    <row r="69" spans="1:7" ht="19.5" customHeight="1">
      <c r="A69" s="52"/>
      <c r="B69" s="52"/>
      <c r="C69" s="28" t="s">
        <v>225</v>
      </c>
      <c r="D69" s="27">
        <f>SUM(D68:D68)</f>
        <v>7512000</v>
      </c>
      <c r="E69" s="27">
        <f>SUM(E68:E68)</f>
        <v>7512000</v>
      </c>
      <c r="F69" s="19"/>
      <c r="G69" s="17"/>
    </row>
    <row r="70" spans="1:7" ht="19.5" customHeight="1">
      <c r="A70" s="52"/>
      <c r="B70" s="53" t="s">
        <v>226</v>
      </c>
      <c r="C70" s="54"/>
      <c r="D70" s="27">
        <f>D67-D69</f>
        <v>-6213653</v>
      </c>
      <c r="E70" s="27">
        <f>E67-E69</f>
        <v>-2449173</v>
      </c>
      <c r="F70" s="19"/>
      <c r="G70" s="17"/>
    </row>
    <row r="71" spans="1:7" ht="19.5" customHeight="1">
      <c r="A71" s="53" t="s">
        <v>227</v>
      </c>
      <c r="B71" s="54"/>
      <c r="C71" s="54"/>
      <c r="D71" s="27">
        <v>0</v>
      </c>
      <c r="E71" s="27">
        <v>0</v>
      </c>
      <c r="F71" s="19"/>
      <c r="G71" s="17"/>
    </row>
    <row r="72" spans="1:7" ht="19.5" customHeight="1">
      <c r="A72" s="53" t="s">
        <v>228</v>
      </c>
      <c r="B72" s="54"/>
      <c r="C72" s="54"/>
      <c r="D72" s="27">
        <f>D54+D63+D70-D71</f>
        <v>-5983684</v>
      </c>
      <c r="E72" s="27">
        <f>E54+E63+E70-E71</f>
        <v>-5983684</v>
      </c>
      <c r="F72" s="19"/>
      <c r="G72" s="17"/>
    </row>
    <row r="73" spans="1:7" ht="19.5" customHeight="1">
      <c r="A73" s="3"/>
      <c r="B73" s="3"/>
      <c r="C73" s="3"/>
      <c r="D73" s="30"/>
      <c r="E73" s="30"/>
      <c r="F73" s="31"/>
      <c r="G73" s="17"/>
    </row>
    <row r="74" spans="1:7" ht="19.5" customHeight="1">
      <c r="A74" s="53" t="s">
        <v>229</v>
      </c>
      <c r="B74" s="54"/>
      <c r="C74" s="54"/>
      <c r="D74" s="27">
        <v>5983684</v>
      </c>
      <c r="E74" s="27">
        <v>5983684</v>
      </c>
      <c r="F74" s="19"/>
      <c r="G74" s="17"/>
    </row>
    <row r="75" spans="1:7" ht="19.5" customHeight="1">
      <c r="A75" s="46" t="s">
        <v>230</v>
      </c>
      <c r="B75" s="47"/>
      <c r="C75" s="47"/>
      <c r="D75" s="27">
        <f>D72+D74</f>
        <v>0</v>
      </c>
      <c r="E75" s="27">
        <f>E72+E74</f>
        <v>0</v>
      </c>
      <c r="F75" s="19"/>
      <c r="G75" s="17"/>
    </row>
  </sheetData>
  <sheetProtection/>
  <mergeCells count="19">
    <mergeCell ref="A75:C75"/>
    <mergeCell ref="G3:H3"/>
    <mergeCell ref="A4:C4"/>
    <mergeCell ref="B18:B53"/>
    <mergeCell ref="B54:C54"/>
    <mergeCell ref="A71:C71"/>
    <mergeCell ref="A72:C72"/>
    <mergeCell ref="A74:C74"/>
    <mergeCell ref="A55:A63"/>
    <mergeCell ref="B56:B62"/>
    <mergeCell ref="B63:C63"/>
    <mergeCell ref="A64:A70"/>
    <mergeCell ref="B64:B67"/>
    <mergeCell ref="B68:B69"/>
    <mergeCell ref="B70:C70"/>
    <mergeCell ref="A1:F1"/>
    <mergeCell ref="A2:F2"/>
    <mergeCell ref="A5:A54"/>
    <mergeCell ref="B5:B17"/>
  </mergeCells>
  <printOptions/>
  <pageMargins left="0.7874015748031497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mamoru takahashi</cp:lastModifiedBy>
  <cp:lastPrinted>2014-10-17T02:15:06Z</cp:lastPrinted>
  <dcterms:created xsi:type="dcterms:W3CDTF">2011-08-31T08:04:19Z</dcterms:created>
  <dcterms:modified xsi:type="dcterms:W3CDTF">2014-10-17T13:07:41Z</dcterms:modified>
  <cp:category/>
  <cp:version/>
  <cp:contentType/>
  <cp:contentStatus/>
</cp:coreProperties>
</file>